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/>
  <xr:revisionPtr revIDLastSave="0" documentId="13_ncr:1_{B45E6C3E-5D16-43DC-9468-BB3E4640CF4E}" xr6:coauthVersionLast="47" xr6:coauthVersionMax="47" xr10:uidLastSave="{00000000-0000-0000-0000-000000000000}"/>
  <bookViews>
    <workbookView xWindow="-108" yWindow="-108" windowWidth="23256" windowHeight="12576" firstSheet="3" activeTab="4" xr2:uid="{00000000-000D-0000-FFFF-FFFF00000000}"/>
  </bookViews>
  <sheets>
    <sheet name="Лист1" sheetId="1" state="hidden" r:id="rId1"/>
    <sheet name="Лист2" sheetId="2" state="hidden" r:id="rId2"/>
    <sheet name="Лист3" sheetId="3" state="hidden" r:id="rId3"/>
    <sheet name="Лист4" sheetId="4" r:id="rId4"/>
    <sheet name="прил 3.1 и 3.2" sheetId="5" r:id="rId5"/>
    <sheet name="Лист6" sheetId="6" state="hidden" r:id="rId6"/>
    <sheet name="Лист7" sheetId="7" state="hidden" r:id="rId7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5" l="1"/>
  <c r="D43" i="5"/>
  <c r="I45" i="5" l="1"/>
  <c r="C26" i="4" s="1"/>
  <c r="F20" i="5" l="1"/>
  <c r="I20" i="5"/>
  <c r="J11" i="5" l="1"/>
  <c r="K11" i="5"/>
  <c r="K45" i="5"/>
  <c r="J45" i="5"/>
  <c r="E10" i="4" l="1"/>
  <c r="E9" i="4" s="1"/>
  <c r="D10" i="4"/>
  <c r="D9" i="4" s="1"/>
  <c r="C10" i="4"/>
  <c r="C9" i="4" s="1"/>
  <c r="E26" i="4"/>
  <c r="D26" i="4"/>
  <c r="J23" i="5" l="1"/>
  <c r="K23" i="5" s="1"/>
  <c r="J21" i="5"/>
  <c r="K21" i="5" s="1"/>
  <c r="J22" i="5"/>
  <c r="K22" i="5" s="1"/>
  <c r="J20" i="5"/>
  <c r="K20" i="5" s="1"/>
  <c r="J27" i="5" l="1"/>
  <c r="D25" i="4" s="1"/>
  <c r="D22" i="4" s="1"/>
  <c r="E42" i="5"/>
  <c r="D42" i="5"/>
  <c r="C42" i="5"/>
  <c r="I27" i="5" l="1"/>
  <c r="C25" i="4" s="1"/>
  <c r="C22" i="4" s="1"/>
  <c r="E40" i="5" l="1"/>
  <c r="E41" i="5"/>
  <c r="E39" i="5"/>
  <c r="D40" i="5"/>
  <c r="D39" i="5"/>
  <c r="C40" i="5" l="1"/>
  <c r="C39" i="5"/>
  <c r="K27" i="5" l="1"/>
  <c r="E25" i="4" s="1"/>
  <c r="E22" i="4" s="1"/>
  <c r="K28" i="5" l="1"/>
  <c r="J28" i="5"/>
  <c r="I28" i="5"/>
  <c r="I29" i="5" s="1"/>
  <c r="I7" i="2"/>
  <c r="J29" i="5" l="1"/>
  <c r="K29" i="5"/>
  <c r="I5" i="2" l="1"/>
  <c r="I11" i="2" s="1"/>
  <c r="C7" i="2"/>
  <c r="E7" i="2" s="1"/>
  <c r="K7" i="2"/>
  <c r="K5" i="2" s="1"/>
  <c r="K11" i="2" s="1"/>
  <c r="J7" i="2"/>
  <c r="J5" i="2" s="1"/>
  <c r="J11" i="2" s="1"/>
  <c r="H7" i="2"/>
  <c r="G7" i="2"/>
  <c r="D7" i="2"/>
  <c r="E12" i="1" l="1"/>
  <c r="D12" i="1"/>
  <c r="D11" i="1" l="1"/>
  <c r="E11" i="1"/>
  <c r="E24" i="1" s="1"/>
  <c r="C11" i="1"/>
  <c r="C24" i="1" s="1"/>
  <c r="D24" i="1"/>
</calcChain>
</file>

<file path=xl/sharedStrings.xml><?xml version="1.0" encoding="utf-8"?>
<sst xmlns="http://schemas.openxmlformats.org/spreadsheetml/2006/main" count="312" uniqueCount="116">
  <si>
    <t>Наименование показателя</t>
  </si>
  <si>
    <t>Код</t>
  </si>
  <si>
    <t>строки</t>
  </si>
  <si>
    <t>Сумма, руб</t>
  </si>
  <si>
    <t>на 2020 год</t>
  </si>
  <si>
    <t>на 2021 год</t>
  </si>
  <si>
    <t>на 2022 год</t>
  </si>
  <si>
    <t>Задолженность по доходам (дебиторская задолженность по доходам) на начало года</t>
  </si>
  <si>
    <t>Полученные предварительные платежи (авансы) по контрактам (договорам) (кредиторская задолженность по доходам) на начало года</t>
  </si>
  <si>
    <t>Доходы от собственности, всего</t>
  </si>
  <si>
    <t>в том числе:</t>
  </si>
  <si>
    <t>доходы, получаемые в виде арендной либо иной платы за передачу в возмездное пользование муниципального имущества</t>
  </si>
  <si>
    <t>плата по соглашениям об установлении сервитута</t>
  </si>
  <si>
    <t>доходы в виде процентов по депозитам автономных учреждений в кредитных организациях</t>
  </si>
  <si>
    <t>доходы в виде процентов по остаткам средств на счетах автономных учреждений в кредитных организациях</t>
  </si>
  <si>
    <t>проценты, полученные от предоставления займов</t>
  </si>
  <si>
    <t>проценты по иным финансовым инструментам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</si>
  <si>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бюджетным и автономным учреждениям</t>
  </si>
  <si>
    <t>доходы от распоряжения правами на результаты интеллектуальной деятельности и средствами индивидуализации</t>
  </si>
  <si>
    <t>прочие поступления от использования имущества, находящегося в оперативном управлении бюджетных и автономных учреждений</t>
  </si>
  <si>
    <t>Задолженность по доходам (дебиторская задолженность по доходам) на конец года</t>
  </si>
  <si>
    <t>Полученные предварительные платежи (авансы) по контрактам (договорам) (кредиторская задолженность по доходам) на конец года</t>
  </si>
  <si>
    <t>Планируемые поступления доходов от собственности (с.0100 - с.0200 с. + 0300 - с. 0400 + с. 0500)</t>
  </si>
  <si>
    <t>Приложение № 2 к Порядку</t>
  </si>
  <si>
    <t xml:space="preserve">Расчеты (обоснования) к плану финансово-хозяйственной деятельности муниципального учреждения по поступлениям </t>
  </si>
  <si>
    <t>на 2020 год и плановый период 2021  и 2022 годов</t>
  </si>
  <si>
    <t>1. Обоснование (расчет) плановых показателей поступлений доходов  по статье 120 «Доходы от собственности» аналитической группы подвида доходов бюджетов</t>
  </si>
  <si>
    <t>Наименование объекта</t>
  </si>
  <si>
    <t>Плата (тариф) арендной платы за единицу площади (объект), руб</t>
  </si>
  <si>
    <t>Планируемый объем предоставления имущества в аренду (в натуральных показателях)</t>
  </si>
  <si>
    <t>Объем планируемых поступлений, руб</t>
  </si>
  <si>
    <t>Недвижимое имущество, всего</t>
  </si>
  <si>
    <t>х</t>
  </si>
  <si>
    <t>Движимое имущество, всего</t>
  </si>
  <si>
    <t xml:space="preserve">в том числе: </t>
  </si>
  <si>
    <t>Итого</t>
  </si>
  <si>
    <t>среднегодовой объем средств, на которые начисляются проценты</t>
  </si>
  <si>
    <t>сумма доходов в виде процентов</t>
  </si>
  <si>
    <t>на 2022  год</t>
  </si>
  <si>
    <t>1.1.2. Расчет доходов в виде процентов по депозитам автономных учреждений в кредитных организациях</t>
  </si>
  <si>
    <t>Наименование показателя                  (вид договора)</t>
  </si>
  <si>
    <t>Код строки</t>
  </si>
  <si>
    <t>ставка размещения                      %</t>
  </si>
  <si>
    <t>Размер прибыли на акцию (долю участия)</t>
  </si>
  <si>
    <t>Количество акций (размер участия, доля)</t>
  </si>
  <si>
    <t>Общий объем планируемых поступлений дивидендов (прибыли на долю участия)</t>
  </si>
  <si>
    <t>Поступления в виде прибыли, приходящейся на доли в уставных (складочных) капиталах хозяйственных товариществ и обществ, дивидендов по акциям, принадлежащим бюджетным и автономным учреждениям, всего</t>
  </si>
  <si>
    <t>X</t>
  </si>
  <si>
    <t>на 2021  год</t>
  </si>
  <si>
    <t>2. Расчет плановых поступлений в виде прибыли, приходящейся на доли в уставных (складочных) капиталах хозяйственных товариществ и обществ, или дивидендов по акциям, принадлежащим бюджетным и автономным учреждениям</t>
  </si>
  <si>
    <t>Доходы от оказания услуг, выполнения работ, компенсация затрат учреждения</t>
  </si>
  <si>
    <t>субсидии на финансовое обеспечение выполнения муниципального задания за счет средств федерального бюджета (бюджета субъекта Российской Федерации, местного бюджета)</t>
  </si>
  <si>
    <t>доходы от оказания услуг, выполнения работ, в рамках установленного муниципального задания</t>
  </si>
  <si>
    <t>доходы от иной приносящей доход деятельности</t>
  </si>
  <si>
    <t>доходы, поступающие в порядке возмещения расходов, понесенных в связи с эксплуатацией имущества, находящегося в оперативном управлении бюджетных и автономных учреждений</t>
  </si>
  <si>
    <t>Наименование услуги (работы)</t>
  </si>
  <si>
    <t>Плата (тариф) за единицу услуги (работы)</t>
  </si>
  <si>
    <t>Планируемый объем оказания услуг (выполнения работ)</t>
  </si>
  <si>
    <t>Общий объем планируемых поступлений</t>
  </si>
  <si>
    <t>3.2.  Детализированные расчеты поступлений от оказания платных услуг (работ), компенсации затрат учреждений</t>
  </si>
  <si>
    <t>(на текущий финансовый год)</t>
  </si>
  <si>
    <t>(на очередной финансовый год)</t>
  </si>
  <si>
    <t>(на первый год планового периода)</t>
  </si>
  <si>
    <t>(на второй год планового периода)</t>
  </si>
  <si>
    <t>Прочие поступления, всего</t>
  </si>
  <si>
    <t>на 2019 год</t>
  </si>
  <si>
    <t>Расчет плановых показателей по прочим поступлениям (510)</t>
  </si>
  <si>
    <t xml:space="preserve">на 2020 год и на плановый период 2021 и 2022 годов
</t>
  </si>
  <si>
    <t>Полное наименование учреждения</t>
  </si>
  <si>
    <t xml:space="preserve">Аналитический код подвида дохода </t>
  </si>
  <si>
    <t>Единица измерения: руб.</t>
  </si>
  <si>
    <t>Увеличение остатков денежных средств за счет возврата залоговых платежей, задатков</t>
  </si>
  <si>
    <t>Увеличение остатков денежных средств за счет возврата ранее выплаченных авансов</t>
  </si>
  <si>
    <t>Увеличение остатков денежных средств за счет возврата ранее предоставленных кредитов, займов (ссуд)</t>
  </si>
  <si>
    <t>Увеличение остатков денежных средств за счет поступления в рамках расчетов между головным учреждением и обособленными подразделениями (филиалами)*</t>
  </si>
  <si>
    <t>Прочие поступления денежных средств</t>
  </si>
  <si>
    <t>1.1. Детализированный расчет прочих поступлений (510)</t>
  </si>
  <si>
    <t>* Показатель формируется в случае распределения показателей Плана между головным учреждением и его обособленными подразделениями</t>
  </si>
  <si>
    <t>Обоснования (расчеты) плановых показателей по прочим выплатам (610)</t>
  </si>
  <si>
    <t>1.1. Расчет объема прочих выплат (610)</t>
  </si>
  <si>
    <t>1. Объем прочих выплат</t>
  </si>
  <si>
    <t>Объем расходов</t>
  </si>
  <si>
    <t>Прочие выплаты</t>
  </si>
  <si>
    <t>Уменьшение остатков денежных средств за счет перечисления залоговых платежей, задатков</t>
  </si>
  <si>
    <t>Уменьшение остатков средств при перечислении на депозиты</t>
  </si>
  <si>
    <t>Уменьшение остатков денежных средств за счет перечисления средств в целях предоставления займов (микрозаймов)</t>
  </si>
  <si>
    <t>Уменьшение остатков денежных средств за счет возврата в бюджет средств субсидии, предоставленной учреждению на финансовое обеспечение выполнения государственного (муниципального) задания</t>
  </si>
  <si>
    <t>Уменьшение остатков денежных средств за счет возврата в бюджет средств субсидии, предоставленной учреждению на иные цели</t>
  </si>
  <si>
    <t>Уменьшение остатков денежных средств за счет возврата в бюджет средств субсидии, предоставленной учреждению на капитальные вложения</t>
  </si>
  <si>
    <t>Уменьшение остатков денежных средств за счет выплат в рамках расчетов между головным учреждением и обособленными подразделениями</t>
  </si>
  <si>
    <t>Прочие выбытия денежных средств</t>
  </si>
  <si>
    <t>Здание лицея</t>
  </si>
  <si>
    <t>Содержание имущества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</si>
  <si>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</si>
  <si>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</si>
  <si>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Организация досуга детей, подростков и молодежи</t>
  </si>
  <si>
    <t>Поступления от оказания услуг (выполнения работ) на платной основе и иной приносящей доход деятельности за продажу билетов</t>
  </si>
  <si>
    <t>Доход  за организацию и проведение мероприятий</t>
  </si>
  <si>
    <t>Доход  за продажу абонементов</t>
  </si>
  <si>
    <t>Доход  от предоставления помещения,оборудования и персонала для проведения мероприятия</t>
  </si>
  <si>
    <t>Выручка бара</t>
  </si>
  <si>
    <t>на 2023 год</t>
  </si>
  <si>
    <t>на 2022год</t>
  </si>
  <si>
    <t>-</t>
  </si>
  <si>
    <t>Доходы от аренды оборудования кафе</t>
  </si>
  <si>
    <t xml:space="preserve">Доходы от аренды помещения кафе </t>
  </si>
  <si>
    <t>Доходы от собственности</t>
  </si>
  <si>
    <t>доходы от операционной аренды</t>
  </si>
  <si>
    <t>3.1.  Детализированные расчеты поступлений - доходы от собственности</t>
  </si>
  <si>
    <t xml:space="preserve">3. Обоснование (расчет) плановых показателей поступлений доходов </t>
  </si>
  <si>
    <t>3.1. Обоснование (расчет) плановых показателей поступлений доходов по статье аналитической группы подвида доходов бюджетов                                                                                                                         120 "Доходы от собственности"</t>
  </si>
  <si>
    <t>3.2. Обоснование (расчет) плановых показателей поступлений доходов по статье аналитической группы подвида доходов бюджетов                                                                                                                         130 "Доходы от оказания платных услуг, компенсаций затрат"</t>
  </si>
  <si>
    <t xml:space="preserve">3.2.1. Расчет плановых поступлений от оказания услуг (выполнения работ) в рамках установленного муниципального </t>
  </si>
  <si>
    <t>3.2.2. Расчет плановых поступлений от иной приносящей доход деятельности</t>
  </si>
  <si>
    <t>Доходы по условным арендным платежам</t>
  </si>
  <si>
    <t>3.1.1. Расчет плановых поступлений от операционной аренды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</si>
</sst>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Border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0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14" fillId="0" borderId="0" xfId="0" applyFont="1"/>
    <xf numFmtId="4" fontId="7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workbookViewId="0">
      <selection activeCell="C12" sqref="C12:C13"/>
    </sheetView>
  </sheetViews>
  <sheetFormatPr defaultColWidth="9.109375" defaultRowHeight="14.4" x14ac:dyDescent="0.3"/>
  <cols>
    <col min="1" max="1" width="83.44140625" style="7" customWidth="1"/>
    <col min="2" max="2" width="9.109375" style="7"/>
    <col min="3" max="5" width="26" style="7" customWidth="1"/>
    <col min="6" max="16384" width="9.109375" style="7"/>
  </cols>
  <sheetData>
    <row r="1" spans="1:5" x14ac:dyDescent="0.3">
      <c r="A1" s="75" t="s">
        <v>23</v>
      </c>
      <c r="B1" s="75"/>
      <c r="C1" s="75"/>
      <c r="D1" s="75"/>
      <c r="E1" s="75"/>
    </row>
    <row r="2" spans="1:5" ht="19.5" customHeight="1" x14ac:dyDescent="0.3">
      <c r="A2" s="76" t="s">
        <v>24</v>
      </c>
      <c r="B2" s="76"/>
      <c r="C2" s="76"/>
      <c r="D2" s="76"/>
      <c r="E2" s="76"/>
    </row>
    <row r="3" spans="1:5" ht="19.5" customHeight="1" x14ac:dyDescent="0.3">
      <c r="A3" s="76" t="s">
        <v>25</v>
      </c>
      <c r="B3" s="76"/>
      <c r="C3" s="76"/>
      <c r="D3" s="76"/>
      <c r="E3" s="76"/>
    </row>
    <row r="4" spans="1:5" ht="19.5" customHeight="1" x14ac:dyDescent="0.3">
      <c r="A4" s="77" t="s">
        <v>26</v>
      </c>
      <c r="B4" s="77"/>
      <c r="C4" s="77"/>
      <c r="D4" s="77"/>
      <c r="E4" s="77"/>
    </row>
    <row r="6" spans="1:5" ht="16.5" customHeight="1" x14ac:dyDescent="0.3">
      <c r="A6" s="72" t="s">
        <v>0</v>
      </c>
      <c r="B6" s="5" t="s">
        <v>1</v>
      </c>
      <c r="C6" s="72" t="s">
        <v>3</v>
      </c>
      <c r="D6" s="72"/>
      <c r="E6" s="72"/>
    </row>
    <row r="7" spans="1:5" ht="16.5" customHeight="1" x14ac:dyDescent="0.3">
      <c r="A7" s="72"/>
      <c r="B7" s="6" t="s">
        <v>2</v>
      </c>
      <c r="C7" s="28" t="s">
        <v>4</v>
      </c>
      <c r="D7" s="28" t="s">
        <v>5</v>
      </c>
      <c r="E7" s="28" t="s">
        <v>6</v>
      </c>
    </row>
    <row r="8" spans="1:5" x14ac:dyDescent="0.3">
      <c r="A8" s="1">
        <v>1</v>
      </c>
      <c r="B8" s="1">
        <v>2</v>
      </c>
      <c r="C8" s="1">
        <v>3</v>
      </c>
      <c r="D8" s="1">
        <v>4</v>
      </c>
      <c r="E8" s="1">
        <v>5</v>
      </c>
    </row>
    <row r="9" spans="1:5" ht="18" customHeight="1" x14ac:dyDescent="0.3">
      <c r="A9" s="26" t="s">
        <v>7</v>
      </c>
      <c r="B9" s="1">
        <v>100</v>
      </c>
      <c r="C9" s="8"/>
      <c r="D9" s="8"/>
      <c r="E9" s="8"/>
    </row>
    <row r="10" spans="1:5" ht="28.5" customHeight="1" x14ac:dyDescent="0.3">
      <c r="A10" s="26" t="s">
        <v>8</v>
      </c>
      <c r="B10" s="1">
        <v>200</v>
      </c>
      <c r="C10" s="8"/>
      <c r="D10" s="8"/>
      <c r="E10" s="8"/>
    </row>
    <row r="11" spans="1:5" ht="17.25" customHeight="1" x14ac:dyDescent="0.3">
      <c r="A11" s="26" t="s">
        <v>9</v>
      </c>
      <c r="B11" s="1">
        <v>300</v>
      </c>
      <c r="C11" s="35">
        <f>C12+C14+C15+C16+C17+C18+C19+C20+C21</f>
        <v>117094.56</v>
      </c>
      <c r="D11" s="35">
        <f t="shared" ref="D11:E11" si="0">D12+D14+D15+D16+D17+D18+D19+D20+D21</f>
        <v>117094.56</v>
      </c>
      <c r="E11" s="35">
        <f t="shared" si="0"/>
        <v>117094.56</v>
      </c>
    </row>
    <row r="12" spans="1:5" ht="15" customHeight="1" x14ac:dyDescent="0.3">
      <c r="A12" s="23" t="s">
        <v>10</v>
      </c>
      <c r="B12" s="72">
        <v>310</v>
      </c>
      <c r="C12" s="73">
        <v>117094.56</v>
      </c>
      <c r="D12" s="74">
        <f>C12</f>
        <v>117094.56</v>
      </c>
      <c r="E12" s="74">
        <f>C12</f>
        <v>117094.56</v>
      </c>
    </row>
    <row r="13" spans="1:5" ht="27.75" customHeight="1" x14ac:dyDescent="0.3">
      <c r="A13" s="24" t="s">
        <v>11</v>
      </c>
      <c r="B13" s="72"/>
      <c r="C13" s="73"/>
      <c r="D13" s="74"/>
      <c r="E13" s="74"/>
    </row>
    <row r="14" spans="1:5" ht="16.5" customHeight="1" x14ac:dyDescent="0.3">
      <c r="A14" s="26" t="s">
        <v>12</v>
      </c>
      <c r="B14" s="1">
        <v>320</v>
      </c>
      <c r="C14" s="35"/>
      <c r="D14" s="35"/>
      <c r="E14" s="35"/>
    </row>
    <row r="15" spans="1:5" ht="15" customHeight="1" x14ac:dyDescent="0.3">
      <c r="A15" s="26" t="s">
        <v>13</v>
      </c>
      <c r="B15" s="1">
        <v>330</v>
      </c>
      <c r="C15" s="35"/>
      <c r="D15" s="35"/>
      <c r="E15" s="35"/>
    </row>
    <row r="16" spans="1:5" ht="25.5" customHeight="1" x14ac:dyDescent="0.3">
      <c r="A16" s="26" t="s">
        <v>14</v>
      </c>
      <c r="B16" s="1">
        <v>340</v>
      </c>
      <c r="C16" s="35"/>
      <c r="D16" s="35"/>
      <c r="E16" s="35"/>
    </row>
    <row r="17" spans="1:5" ht="18.75" customHeight="1" x14ac:dyDescent="0.3">
      <c r="A17" s="26" t="s">
        <v>15</v>
      </c>
      <c r="B17" s="1">
        <v>350</v>
      </c>
      <c r="C17" s="35"/>
      <c r="D17" s="35"/>
      <c r="E17" s="35"/>
    </row>
    <row r="18" spans="1:5" ht="20.25" customHeight="1" x14ac:dyDescent="0.3">
      <c r="A18" s="26" t="s">
        <v>16</v>
      </c>
      <c r="B18" s="1">
        <v>360</v>
      </c>
      <c r="C18" s="35"/>
      <c r="D18" s="35"/>
      <c r="E18" s="35"/>
    </row>
    <row r="19" spans="1:5" ht="39.75" customHeight="1" x14ac:dyDescent="0.3">
      <c r="A19" s="26" t="s">
        <v>17</v>
      </c>
      <c r="B19" s="1">
        <v>370</v>
      </c>
      <c r="C19" s="35"/>
      <c r="D19" s="35"/>
      <c r="E19" s="35"/>
    </row>
    <row r="20" spans="1:5" ht="30" customHeight="1" x14ac:dyDescent="0.3">
      <c r="A20" s="26" t="s">
        <v>18</v>
      </c>
      <c r="B20" s="1">
        <v>380</v>
      </c>
      <c r="C20" s="35"/>
      <c r="D20" s="35"/>
      <c r="E20" s="35"/>
    </row>
    <row r="21" spans="1:5" ht="28.5" customHeight="1" x14ac:dyDescent="0.3">
      <c r="A21" s="26" t="s">
        <v>19</v>
      </c>
      <c r="B21" s="1">
        <v>390</v>
      </c>
      <c r="C21" s="35"/>
      <c r="D21" s="35"/>
      <c r="E21" s="35"/>
    </row>
    <row r="22" spans="1:5" ht="15" customHeight="1" x14ac:dyDescent="0.3">
      <c r="A22" s="27" t="s">
        <v>20</v>
      </c>
      <c r="B22" s="4">
        <v>400</v>
      </c>
      <c r="C22" s="35"/>
      <c r="D22" s="35"/>
      <c r="E22" s="35"/>
    </row>
    <row r="23" spans="1:5" ht="26.25" customHeight="1" x14ac:dyDescent="0.3">
      <c r="A23" s="27" t="s">
        <v>21</v>
      </c>
      <c r="B23" s="4">
        <v>500</v>
      </c>
      <c r="C23" s="35"/>
      <c r="D23" s="35"/>
      <c r="E23" s="35"/>
    </row>
    <row r="24" spans="1:5" ht="18" customHeight="1" x14ac:dyDescent="0.3">
      <c r="A24" s="27" t="s">
        <v>22</v>
      </c>
      <c r="B24" s="4">
        <v>600</v>
      </c>
      <c r="C24" s="35">
        <f>C9-C10+C11-C22+C23</f>
        <v>117094.56</v>
      </c>
      <c r="D24" s="35">
        <f t="shared" ref="D24:E24" si="1">D9-D10+D11-D22+D23</f>
        <v>117094.56</v>
      </c>
      <c r="E24" s="35">
        <f t="shared" si="1"/>
        <v>117094.56</v>
      </c>
    </row>
  </sheetData>
  <mergeCells count="10">
    <mergeCell ref="B12:B13"/>
    <mergeCell ref="C12:C13"/>
    <mergeCell ref="D12:D13"/>
    <mergeCell ref="E12:E13"/>
    <mergeCell ref="A1:E1"/>
    <mergeCell ref="A2:E2"/>
    <mergeCell ref="A3:E3"/>
    <mergeCell ref="A4:E4"/>
    <mergeCell ref="A6:A7"/>
    <mergeCell ref="C6:E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K11"/>
  <sheetViews>
    <sheetView workbookViewId="0">
      <selection activeCell="I7" sqref="I7"/>
    </sheetView>
  </sheetViews>
  <sheetFormatPr defaultRowHeight="14.4" x14ac:dyDescent="0.3"/>
  <cols>
    <col min="1" max="1" width="28" customWidth="1"/>
    <col min="3" max="11" width="14.33203125" customWidth="1"/>
  </cols>
  <sheetData>
    <row r="2" spans="1:11" ht="36.75" customHeight="1" x14ac:dyDescent="0.3">
      <c r="A2" s="78" t="s">
        <v>27</v>
      </c>
      <c r="B2" s="5" t="s">
        <v>1</v>
      </c>
      <c r="C2" s="72" t="s">
        <v>28</v>
      </c>
      <c r="D2" s="72"/>
      <c r="E2" s="72"/>
      <c r="F2" s="72" t="s">
        <v>29</v>
      </c>
      <c r="G2" s="72"/>
      <c r="H2" s="72"/>
      <c r="I2" s="72" t="s">
        <v>30</v>
      </c>
      <c r="J2" s="72"/>
      <c r="K2" s="72"/>
    </row>
    <row r="3" spans="1:11" x14ac:dyDescent="0.3">
      <c r="A3" s="78"/>
      <c r="B3" s="15" t="s">
        <v>2</v>
      </c>
      <c r="C3" s="1" t="s">
        <v>4</v>
      </c>
      <c r="D3" s="1" t="s">
        <v>5</v>
      </c>
      <c r="E3" s="1" t="s">
        <v>6</v>
      </c>
      <c r="F3" s="1" t="s">
        <v>4</v>
      </c>
      <c r="G3" s="1" t="s">
        <v>5</v>
      </c>
      <c r="H3" s="1" t="s">
        <v>6</v>
      </c>
      <c r="I3" s="1" t="s">
        <v>4</v>
      </c>
      <c r="J3" s="1" t="s">
        <v>5</v>
      </c>
      <c r="K3" s="1" t="s">
        <v>6</v>
      </c>
    </row>
    <row r="4" spans="1:11" x14ac:dyDescent="0.3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ht="20.25" customHeight="1" x14ac:dyDescent="0.3">
      <c r="A5" s="2" t="s">
        <v>31</v>
      </c>
      <c r="B5" s="1">
        <v>100</v>
      </c>
      <c r="C5" s="1" t="s">
        <v>32</v>
      </c>
      <c r="D5" s="1" t="s">
        <v>32</v>
      </c>
      <c r="E5" s="1" t="s">
        <v>32</v>
      </c>
      <c r="F5" s="1" t="s">
        <v>32</v>
      </c>
      <c r="G5" s="1" t="s">
        <v>32</v>
      </c>
      <c r="H5" s="1" t="s">
        <v>32</v>
      </c>
      <c r="I5" s="33">
        <f>I7</f>
        <v>117094.56</v>
      </c>
      <c r="J5" s="33">
        <f t="shared" ref="J5:K5" si="0">J7</f>
        <v>117094.56</v>
      </c>
      <c r="K5" s="33">
        <f t="shared" si="0"/>
        <v>117094.56</v>
      </c>
    </row>
    <row r="6" spans="1:11" ht="20.25" customHeight="1" x14ac:dyDescent="0.3">
      <c r="A6" s="10" t="s">
        <v>10</v>
      </c>
      <c r="B6" s="5"/>
      <c r="C6" s="17"/>
      <c r="D6" s="17"/>
      <c r="E6" s="17"/>
      <c r="F6" s="17"/>
      <c r="G6" s="17"/>
      <c r="H6" s="17"/>
      <c r="I6" s="17"/>
      <c r="J6" s="17"/>
      <c r="K6" s="17"/>
    </row>
    <row r="7" spans="1:11" ht="20.25" customHeight="1" x14ac:dyDescent="0.3">
      <c r="A7" s="9" t="s">
        <v>91</v>
      </c>
      <c r="B7" s="15">
        <v>101</v>
      </c>
      <c r="C7" s="34">
        <f>I7/F7</f>
        <v>51.077234460196294</v>
      </c>
      <c r="D7" s="34">
        <f>C7</f>
        <v>51.077234460196294</v>
      </c>
      <c r="E7" s="34">
        <f>C7</f>
        <v>51.077234460196294</v>
      </c>
      <c r="F7" s="34">
        <v>2292.5</v>
      </c>
      <c r="G7" s="34">
        <f>F7</f>
        <v>2292.5</v>
      </c>
      <c r="H7" s="34">
        <f>F7</f>
        <v>2292.5</v>
      </c>
      <c r="I7" s="34">
        <f>Лист1!C12</f>
        <v>117094.56</v>
      </c>
      <c r="J7" s="34">
        <f>I7</f>
        <v>117094.56</v>
      </c>
      <c r="K7" s="34">
        <f>I7</f>
        <v>117094.56</v>
      </c>
    </row>
    <row r="8" spans="1:11" ht="20.25" customHeight="1" x14ac:dyDescent="0.3">
      <c r="A8" s="2" t="s">
        <v>33</v>
      </c>
      <c r="B8" s="1">
        <v>200</v>
      </c>
      <c r="C8" s="1" t="s">
        <v>32</v>
      </c>
      <c r="D8" s="1" t="s">
        <v>32</v>
      </c>
      <c r="E8" s="1" t="s">
        <v>32</v>
      </c>
      <c r="F8" s="1" t="s">
        <v>32</v>
      </c>
      <c r="G8" s="1" t="s">
        <v>32</v>
      </c>
      <c r="H8" s="1" t="s">
        <v>32</v>
      </c>
      <c r="I8" s="14"/>
      <c r="J8" s="14"/>
      <c r="K8" s="14"/>
    </row>
    <row r="9" spans="1:11" ht="20.25" customHeight="1" x14ac:dyDescent="0.3">
      <c r="A9" s="10" t="s">
        <v>34</v>
      </c>
      <c r="B9" s="5"/>
      <c r="C9" s="17"/>
      <c r="D9" s="17"/>
      <c r="E9" s="17"/>
      <c r="F9" s="17"/>
      <c r="G9" s="17"/>
      <c r="H9" s="17"/>
      <c r="I9" s="17"/>
      <c r="J9" s="17"/>
      <c r="K9" s="17"/>
    </row>
    <row r="10" spans="1:11" ht="20.25" customHeight="1" x14ac:dyDescent="0.3">
      <c r="A10" s="9"/>
      <c r="B10" s="15">
        <v>201</v>
      </c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0.25" customHeight="1" x14ac:dyDescent="0.3">
      <c r="A11" s="2" t="s">
        <v>35</v>
      </c>
      <c r="B11" s="1">
        <v>9000</v>
      </c>
      <c r="C11" s="1" t="s">
        <v>32</v>
      </c>
      <c r="D11" s="1" t="s">
        <v>32</v>
      </c>
      <c r="E11" s="1" t="s">
        <v>32</v>
      </c>
      <c r="F11" s="1" t="s">
        <v>32</v>
      </c>
      <c r="G11" s="1" t="s">
        <v>32</v>
      </c>
      <c r="H11" s="1" t="s">
        <v>32</v>
      </c>
      <c r="I11" s="33">
        <f>I5+I8</f>
        <v>117094.56</v>
      </c>
      <c r="J11" s="33">
        <f t="shared" ref="J11:K11" si="1">J5+J8</f>
        <v>117094.56</v>
      </c>
      <c r="K11" s="33">
        <f t="shared" si="1"/>
        <v>117094.56</v>
      </c>
    </row>
  </sheetData>
  <mergeCells count="4">
    <mergeCell ref="A2:A3"/>
    <mergeCell ref="C2:E2"/>
    <mergeCell ref="F2:H2"/>
    <mergeCell ref="I2:K2"/>
  </mergeCells>
  <printOptions horizontalCentered="1"/>
  <pageMargins left="0.31496062992125984" right="0.31496062992125984" top="1.1417322834645669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8"/>
  <sheetViews>
    <sheetView workbookViewId="0">
      <selection activeCell="A18" sqref="A18"/>
    </sheetView>
  </sheetViews>
  <sheetFormatPr defaultRowHeight="14.4" x14ac:dyDescent="0.3"/>
  <cols>
    <col min="1" max="1" width="26.44140625" customWidth="1"/>
    <col min="3" max="11" width="14.109375" style="20" customWidth="1"/>
  </cols>
  <sheetData>
    <row r="1" spans="1:11" x14ac:dyDescent="0.3">
      <c r="A1" s="79" t="s">
        <v>39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3" spans="1:11" ht="15" customHeight="1" x14ac:dyDescent="0.3">
      <c r="A3" s="80" t="s">
        <v>40</v>
      </c>
      <c r="B3" s="80" t="s">
        <v>41</v>
      </c>
      <c r="C3" s="72" t="s">
        <v>4</v>
      </c>
      <c r="D3" s="72"/>
      <c r="E3" s="72"/>
      <c r="F3" s="72" t="s">
        <v>5</v>
      </c>
      <c r="G3" s="72"/>
      <c r="H3" s="72"/>
      <c r="I3" s="72" t="s">
        <v>38</v>
      </c>
      <c r="J3" s="72"/>
      <c r="K3" s="72"/>
    </row>
    <row r="4" spans="1:11" x14ac:dyDescent="0.3">
      <c r="A4" s="81"/>
      <c r="B4" s="81"/>
      <c r="C4" s="72"/>
      <c r="D4" s="72"/>
      <c r="E4" s="72"/>
      <c r="F4" s="72"/>
      <c r="G4" s="72"/>
      <c r="H4" s="72"/>
      <c r="I4" s="72"/>
      <c r="J4" s="72"/>
      <c r="K4" s="72"/>
    </row>
    <row r="5" spans="1:11" ht="73.5" customHeight="1" x14ac:dyDescent="0.3">
      <c r="A5" s="81"/>
      <c r="B5" s="81"/>
      <c r="C5" s="1" t="s">
        <v>36</v>
      </c>
      <c r="D5" s="1" t="s">
        <v>42</v>
      </c>
      <c r="E5" s="1" t="s">
        <v>37</v>
      </c>
      <c r="F5" s="1" t="s">
        <v>36</v>
      </c>
      <c r="G5" s="1" t="s">
        <v>42</v>
      </c>
      <c r="H5" s="1" t="s">
        <v>37</v>
      </c>
      <c r="I5" s="1" t="s">
        <v>36</v>
      </c>
      <c r="J5" s="1" t="s">
        <v>42</v>
      </c>
      <c r="K5" s="1" t="s">
        <v>37</v>
      </c>
    </row>
    <row r="6" spans="1:11" x14ac:dyDescent="0.3">
      <c r="A6" s="2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</row>
    <row r="7" spans="1:11" ht="16.5" customHeight="1" x14ac:dyDescent="0.3">
      <c r="A7" s="13"/>
      <c r="B7" s="1">
        <v>1</v>
      </c>
      <c r="C7" s="14"/>
      <c r="D7" s="14"/>
      <c r="E7" s="14"/>
      <c r="F7" s="14"/>
      <c r="G7" s="14"/>
      <c r="H7" s="14"/>
      <c r="I7" s="14"/>
      <c r="J7" s="14"/>
      <c r="K7" s="14"/>
    </row>
    <row r="8" spans="1:11" ht="16.5" customHeight="1" x14ac:dyDescent="0.3">
      <c r="A8" s="13"/>
      <c r="B8" s="1">
        <v>2</v>
      </c>
      <c r="C8" s="14"/>
      <c r="D8" s="14"/>
      <c r="E8" s="14"/>
      <c r="F8" s="14"/>
      <c r="G8" s="14"/>
      <c r="H8" s="14"/>
      <c r="I8" s="14"/>
      <c r="J8" s="14"/>
      <c r="K8" s="14"/>
    </row>
    <row r="9" spans="1:11" ht="16.5" customHeight="1" x14ac:dyDescent="0.3">
      <c r="A9" s="3" t="s">
        <v>35</v>
      </c>
      <c r="B9" s="1">
        <v>9000</v>
      </c>
      <c r="C9" s="1" t="s">
        <v>32</v>
      </c>
      <c r="D9" s="1" t="s">
        <v>32</v>
      </c>
      <c r="E9" s="14"/>
      <c r="F9" s="1" t="s">
        <v>32</v>
      </c>
      <c r="G9" s="1" t="s">
        <v>32</v>
      </c>
      <c r="H9" s="14"/>
      <c r="I9" s="1" t="s">
        <v>32</v>
      </c>
      <c r="J9" s="1" t="s">
        <v>32</v>
      </c>
      <c r="K9" s="14"/>
    </row>
    <row r="10" spans="1:11" x14ac:dyDescent="0.3">
      <c r="A10" s="18"/>
    </row>
    <row r="11" spans="1:11" x14ac:dyDescent="0.3">
      <c r="A11" s="18"/>
    </row>
    <row r="12" spans="1:11" ht="31.5" customHeight="1" x14ac:dyDescent="0.3">
      <c r="A12" s="77" t="s">
        <v>49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4" spans="1:11" ht="25.5" customHeight="1" x14ac:dyDescent="0.3">
      <c r="A14" s="78" t="s">
        <v>0</v>
      </c>
      <c r="B14" s="80" t="s">
        <v>41</v>
      </c>
      <c r="C14" s="72" t="s">
        <v>43</v>
      </c>
      <c r="D14" s="72"/>
      <c r="E14" s="72"/>
      <c r="F14" s="72" t="s">
        <v>44</v>
      </c>
      <c r="G14" s="72"/>
      <c r="H14" s="72"/>
      <c r="I14" s="72" t="s">
        <v>45</v>
      </c>
      <c r="J14" s="72"/>
      <c r="K14" s="72"/>
    </row>
    <row r="15" spans="1:11" x14ac:dyDescent="0.3">
      <c r="A15" s="78"/>
      <c r="B15" s="81"/>
      <c r="C15" s="72" t="s">
        <v>4</v>
      </c>
      <c r="D15" s="72" t="s">
        <v>48</v>
      </c>
      <c r="E15" s="72" t="s">
        <v>6</v>
      </c>
      <c r="F15" s="72" t="s">
        <v>4</v>
      </c>
      <c r="G15" s="72" t="s">
        <v>48</v>
      </c>
      <c r="H15" s="72" t="s">
        <v>6</v>
      </c>
      <c r="I15" s="72" t="s">
        <v>4</v>
      </c>
      <c r="J15" s="72" t="s">
        <v>48</v>
      </c>
      <c r="K15" s="72" t="s">
        <v>6</v>
      </c>
    </row>
    <row r="16" spans="1:11" ht="15.75" customHeight="1" x14ac:dyDescent="0.3">
      <c r="A16" s="78"/>
      <c r="B16" s="82"/>
      <c r="C16" s="72"/>
      <c r="D16" s="72"/>
      <c r="E16" s="72"/>
      <c r="F16" s="72"/>
      <c r="G16" s="72"/>
      <c r="H16" s="72"/>
      <c r="I16" s="72"/>
      <c r="J16" s="72"/>
      <c r="K16" s="72"/>
    </row>
    <row r="17" spans="1:11" s="20" customFormat="1" x14ac:dyDescent="0.3">
      <c r="A17" s="1">
        <v>1</v>
      </c>
      <c r="B17" s="1">
        <v>2</v>
      </c>
      <c r="C17" s="1">
        <v>3</v>
      </c>
      <c r="D17" s="1">
        <v>4</v>
      </c>
      <c r="E17" s="1">
        <v>5</v>
      </c>
      <c r="F17" s="1">
        <v>6</v>
      </c>
      <c r="G17" s="1">
        <v>7</v>
      </c>
      <c r="H17" s="1">
        <v>8</v>
      </c>
      <c r="I17" s="1">
        <v>9</v>
      </c>
      <c r="J17" s="1">
        <v>10</v>
      </c>
      <c r="K17" s="1">
        <v>11</v>
      </c>
    </row>
    <row r="18" spans="1:11" ht="120" customHeight="1" x14ac:dyDescent="0.3">
      <c r="A18" s="25" t="s">
        <v>46</v>
      </c>
      <c r="B18" s="1">
        <v>100</v>
      </c>
      <c r="C18" s="1" t="s">
        <v>47</v>
      </c>
      <c r="D18" s="1" t="s">
        <v>47</v>
      </c>
      <c r="E18" s="1" t="s">
        <v>47</v>
      </c>
      <c r="F18" s="1" t="s">
        <v>47</v>
      </c>
      <c r="G18" s="1" t="s">
        <v>47</v>
      </c>
      <c r="H18" s="1" t="s">
        <v>47</v>
      </c>
      <c r="I18" s="14"/>
      <c r="J18" s="14"/>
      <c r="K18" s="14"/>
    </row>
  </sheetData>
  <mergeCells count="21">
    <mergeCell ref="I15:I16"/>
    <mergeCell ref="J15:J16"/>
    <mergeCell ref="K15:K16"/>
    <mergeCell ref="B14:B16"/>
    <mergeCell ref="A12:K12"/>
    <mergeCell ref="A14:A16"/>
    <mergeCell ref="C14:E14"/>
    <mergeCell ref="F14:H14"/>
    <mergeCell ref="I14:K14"/>
    <mergeCell ref="C15:C16"/>
    <mergeCell ref="D15:D16"/>
    <mergeCell ref="E15:E16"/>
    <mergeCell ref="F15:F16"/>
    <mergeCell ref="G15:G16"/>
    <mergeCell ref="H15:H16"/>
    <mergeCell ref="A1:K1"/>
    <mergeCell ref="B3:B5"/>
    <mergeCell ref="A3:A5"/>
    <mergeCell ref="C3:E4"/>
    <mergeCell ref="F3:H4"/>
    <mergeCell ref="I3:K4"/>
  </mergeCells>
  <printOptions horizontalCentered="1"/>
  <pageMargins left="0.51181102362204722" right="0.51181102362204722" top="1.1417322834645669" bottom="0.74803149606299213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9"/>
  <sheetViews>
    <sheetView topLeftCell="A25" workbookViewId="0">
      <selection activeCell="E30" sqref="A1:E30"/>
    </sheetView>
  </sheetViews>
  <sheetFormatPr defaultColWidth="9.109375" defaultRowHeight="14.4" x14ac:dyDescent="0.3"/>
  <cols>
    <col min="1" max="1" width="69" style="55" customWidth="1"/>
    <col min="2" max="2" width="9.109375" style="55"/>
    <col min="3" max="6" width="21" style="55" customWidth="1"/>
    <col min="7" max="16384" width="9.109375" style="55"/>
  </cols>
  <sheetData>
    <row r="1" spans="1:5" ht="33" customHeight="1" x14ac:dyDescent="0.3">
      <c r="A1" s="83" t="s">
        <v>109</v>
      </c>
      <c r="B1" s="83"/>
      <c r="C1" s="83"/>
      <c r="D1" s="83"/>
      <c r="E1" s="83"/>
    </row>
    <row r="2" spans="1:5" ht="33" customHeight="1" x14ac:dyDescent="0.3">
      <c r="A2" s="83" t="s">
        <v>110</v>
      </c>
      <c r="B2" s="83"/>
      <c r="C2" s="83"/>
      <c r="D2" s="83"/>
      <c r="E2" s="83"/>
    </row>
    <row r="4" spans="1:5" ht="16.5" customHeight="1" x14ac:dyDescent="0.3">
      <c r="A4" s="84" t="s">
        <v>0</v>
      </c>
      <c r="B4" s="84" t="s">
        <v>41</v>
      </c>
      <c r="C4" s="86" t="s">
        <v>3</v>
      </c>
      <c r="D4" s="87"/>
      <c r="E4" s="88"/>
    </row>
    <row r="5" spans="1:5" ht="16.5" customHeight="1" x14ac:dyDescent="0.3">
      <c r="A5" s="85"/>
      <c r="B5" s="85"/>
      <c r="C5" s="54" t="s">
        <v>5</v>
      </c>
      <c r="D5" s="54" t="s">
        <v>102</v>
      </c>
      <c r="E5" s="54" t="s">
        <v>101</v>
      </c>
    </row>
    <row r="6" spans="1:5" s="56" customFormat="1" x14ac:dyDescent="0.3">
      <c r="A6" s="54">
        <v>1</v>
      </c>
      <c r="B6" s="54">
        <v>2</v>
      </c>
      <c r="C6" s="54">
        <v>3</v>
      </c>
      <c r="D6" s="54">
        <v>4</v>
      </c>
      <c r="E6" s="54">
        <v>5</v>
      </c>
    </row>
    <row r="7" spans="1:5" ht="19.5" customHeight="1" x14ac:dyDescent="0.3">
      <c r="A7" s="32" t="s">
        <v>7</v>
      </c>
      <c r="B7" s="54">
        <v>100</v>
      </c>
      <c r="C7" s="54"/>
      <c r="D7" s="54"/>
      <c r="E7" s="54"/>
    </row>
    <row r="8" spans="1:5" ht="26.4" x14ac:dyDescent="0.3">
      <c r="A8" s="32" t="s">
        <v>8</v>
      </c>
      <c r="B8" s="54">
        <v>200</v>
      </c>
      <c r="C8" s="54"/>
      <c r="D8" s="54"/>
      <c r="E8" s="54"/>
    </row>
    <row r="9" spans="1:5" x14ac:dyDescent="0.3">
      <c r="A9" s="32" t="s">
        <v>106</v>
      </c>
      <c r="B9" s="54">
        <v>300</v>
      </c>
      <c r="C9" s="39">
        <f>C10</f>
        <v>129095.32</v>
      </c>
      <c r="D9" s="39">
        <f t="shared" ref="D9:E9" si="0">D10</f>
        <v>0</v>
      </c>
      <c r="E9" s="39">
        <f t="shared" si="0"/>
        <v>0</v>
      </c>
    </row>
    <row r="10" spans="1:5" x14ac:dyDescent="0.3">
      <c r="A10" s="57" t="s">
        <v>10</v>
      </c>
      <c r="B10" s="84">
        <v>310</v>
      </c>
      <c r="C10" s="89">
        <f>'прил 3.1 и 3.2'!I11</f>
        <v>129095.32</v>
      </c>
      <c r="D10" s="89">
        <f>'прил 3.1 и 3.2'!J11</f>
        <v>0</v>
      </c>
      <c r="E10" s="89">
        <f>'прил 3.1 и 3.2'!K11</f>
        <v>0</v>
      </c>
    </row>
    <row r="11" spans="1:5" x14ac:dyDescent="0.3">
      <c r="A11" s="58" t="s">
        <v>107</v>
      </c>
      <c r="B11" s="85"/>
      <c r="C11" s="90"/>
      <c r="D11" s="90"/>
      <c r="E11" s="90"/>
    </row>
    <row r="12" spans="1:5" ht="17.25" customHeight="1" x14ac:dyDescent="0.3">
      <c r="A12" s="32" t="s">
        <v>20</v>
      </c>
      <c r="B12" s="54">
        <v>400</v>
      </c>
      <c r="C12" s="39"/>
      <c r="D12" s="39"/>
      <c r="E12" s="39"/>
    </row>
    <row r="13" spans="1:5" ht="26.4" x14ac:dyDescent="0.3">
      <c r="A13" s="32" t="s">
        <v>21</v>
      </c>
      <c r="B13" s="54">
        <v>500</v>
      </c>
      <c r="C13" s="39"/>
      <c r="D13" s="39"/>
      <c r="E13" s="39"/>
    </row>
    <row r="15" spans="1:5" ht="33" customHeight="1" x14ac:dyDescent="0.3">
      <c r="A15" s="83" t="s">
        <v>111</v>
      </c>
      <c r="B15" s="83"/>
      <c r="C15" s="83"/>
      <c r="D15" s="83"/>
      <c r="E15" s="83"/>
    </row>
    <row r="17" spans="1:5" ht="16.5" customHeight="1" x14ac:dyDescent="0.3">
      <c r="A17" s="84" t="s">
        <v>0</v>
      </c>
      <c r="B17" s="84" t="s">
        <v>41</v>
      </c>
      <c r="C17" s="86" t="s">
        <v>3</v>
      </c>
      <c r="D17" s="87"/>
      <c r="E17" s="88"/>
    </row>
    <row r="18" spans="1:5" ht="16.5" customHeight="1" x14ac:dyDescent="0.3">
      <c r="A18" s="85"/>
      <c r="B18" s="85"/>
      <c r="C18" s="54" t="s">
        <v>5</v>
      </c>
      <c r="D18" s="54" t="s">
        <v>102</v>
      </c>
      <c r="E18" s="54" t="s">
        <v>101</v>
      </c>
    </row>
    <row r="19" spans="1:5" s="56" customFormat="1" x14ac:dyDescent="0.3">
      <c r="A19" s="54">
        <v>1</v>
      </c>
      <c r="B19" s="54">
        <v>2</v>
      </c>
      <c r="C19" s="54">
        <v>3</v>
      </c>
      <c r="D19" s="54">
        <v>4</v>
      </c>
      <c r="E19" s="54">
        <v>5</v>
      </c>
    </row>
    <row r="20" spans="1:5" ht="19.5" customHeight="1" x14ac:dyDescent="0.3">
      <c r="A20" s="32" t="s">
        <v>7</v>
      </c>
      <c r="B20" s="54">
        <v>100</v>
      </c>
      <c r="C20" s="54"/>
      <c r="D20" s="54"/>
      <c r="E20" s="54"/>
    </row>
    <row r="21" spans="1:5" ht="26.4" x14ac:dyDescent="0.3">
      <c r="A21" s="32" t="s">
        <v>8</v>
      </c>
      <c r="B21" s="54">
        <v>200</v>
      </c>
      <c r="C21" s="54"/>
      <c r="D21" s="54"/>
      <c r="E21" s="54"/>
    </row>
    <row r="22" spans="1:5" x14ac:dyDescent="0.3">
      <c r="A22" s="32" t="s">
        <v>50</v>
      </c>
      <c r="B22" s="54">
        <v>300</v>
      </c>
      <c r="C22" s="39">
        <f>C23+C25+C26+C27</f>
        <v>20851959.52</v>
      </c>
      <c r="D22" s="39">
        <f t="shared" ref="D22:E22" si="1">D23+D25+D26+D27</f>
        <v>27457655.5360028</v>
      </c>
      <c r="E22" s="39">
        <f t="shared" si="1"/>
        <v>27457655.5360028</v>
      </c>
    </row>
    <row r="23" spans="1:5" x14ac:dyDescent="0.3">
      <c r="A23" s="57" t="s">
        <v>10</v>
      </c>
      <c r="B23" s="84">
        <v>310</v>
      </c>
      <c r="C23" s="89">
        <v>0</v>
      </c>
      <c r="D23" s="89">
        <v>0</v>
      </c>
      <c r="E23" s="89">
        <v>0</v>
      </c>
    </row>
    <row r="24" spans="1:5" ht="39.6" x14ac:dyDescent="0.3">
      <c r="A24" s="58" t="s">
        <v>51</v>
      </c>
      <c r="B24" s="85"/>
      <c r="C24" s="90"/>
      <c r="D24" s="90"/>
      <c r="E24" s="90"/>
    </row>
    <row r="25" spans="1:5" ht="26.4" x14ac:dyDescent="0.3">
      <c r="A25" s="32" t="s">
        <v>52</v>
      </c>
      <c r="B25" s="54">
        <v>320</v>
      </c>
      <c r="C25" s="39">
        <f>'прил 3.1 и 3.2'!I27</f>
        <v>19508858.800000001</v>
      </c>
      <c r="D25" s="39">
        <f>'прил 3.1 и 3.2'!J27</f>
        <v>20316154.1060028</v>
      </c>
      <c r="E25" s="39">
        <f>'прил 3.1 и 3.2'!K27</f>
        <v>20316154.1060028</v>
      </c>
    </row>
    <row r="26" spans="1:5" x14ac:dyDescent="0.3">
      <c r="A26" s="32" t="s">
        <v>53</v>
      </c>
      <c r="B26" s="54">
        <v>330</v>
      </c>
      <c r="C26" s="39">
        <f>'прил 3.1 и 3.2'!I45</f>
        <v>1343100.72</v>
      </c>
      <c r="D26" s="39">
        <f>'прил 3.1 и 3.2'!J45</f>
        <v>7141501.4299999997</v>
      </c>
      <c r="E26" s="39">
        <f>'прил 3.1 и 3.2'!K45</f>
        <v>7141501.4299999997</v>
      </c>
    </row>
    <row r="27" spans="1:5" ht="39.6" x14ac:dyDescent="0.3">
      <c r="A27" s="32" t="s">
        <v>54</v>
      </c>
      <c r="B27" s="54">
        <v>340</v>
      </c>
      <c r="C27" s="39"/>
      <c r="D27" s="39"/>
      <c r="E27" s="39"/>
    </row>
    <row r="28" spans="1:5" ht="17.25" customHeight="1" x14ac:dyDescent="0.3">
      <c r="A28" s="32" t="s">
        <v>20</v>
      </c>
      <c r="B28" s="54">
        <v>400</v>
      </c>
      <c r="C28" s="39"/>
      <c r="D28" s="39"/>
      <c r="E28" s="39"/>
    </row>
    <row r="29" spans="1:5" ht="26.4" x14ac:dyDescent="0.3">
      <c r="A29" s="32" t="s">
        <v>21</v>
      </c>
      <c r="B29" s="54">
        <v>500</v>
      </c>
      <c r="C29" s="39"/>
      <c r="D29" s="39"/>
      <c r="E29" s="39"/>
    </row>
  </sheetData>
  <mergeCells count="17">
    <mergeCell ref="A1:E1"/>
    <mergeCell ref="A4:A5"/>
    <mergeCell ref="B4:B5"/>
    <mergeCell ref="C4:E4"/>
    <mergeCell ref="B10:B11"/>
    <mergeCell ref="C10:C11"/>
    <mergeCell ref="D10:D11"/>
    <mergeCell ref="E10:E11"/>
    <mergeCell ref="A2:E2"/>
    <mergeCell ref="A15:E15"/>
    <mergeCell ref="B17:B18"/>
    <mergeCell ref="A17:A18"/>
    <mergeCell ref="C17:E17"/>
    <mergeCell ref="B23:B24"/>
    <mergeCell ref="C23:C24"/>
    <mergeCell ref="D23:D24"/>
    <mergeCell ref="E23:E24"/>
  </mergeCells>
  <printOptions horizontalCentered="1"/>
  <pageMargins left="0.31496062992125984" right="0.31496062992125984" top="1.1417322834645669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5"/>
  <sheetViews>
    <sheetView tabSelected="1" topLeftCell="A40" workbookViewId="0">
      <selection activeCell="A31" sqref="A31:K46"/>
    </sheetView>
  </sheetViews>
  <sheetFormatPr defaultRowHeight="13.8" x14ac:dyDescent="0.3"/>
  <cols>
    <col min="1" max="1" width="37.5546875" style="36" customWidth="1"/>
    <col min="2" max="2" width="8.88671875" style="36"/>
    <col min="3" max="11" width="12.5546875" style="38" customWidth="1"/>
    <col min="12" max="12" width="21.109375" style="36" hidden="1" customWidth="1"/>
    <col min="13" max="16384" width="8.88671875" style="36"/>
  </cols>
  <sheetData>
    <row r="1" spans="1:12" x14ac:dyDescent="0.3">
      <c r="A1" s="92" t="s">
        <v>108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2" x14ac:dyDescent="0.3">
      <c r="A2" s="92" t="s">
        <v>115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2" ht="10.199999999999999" customHeight="1" x14ac:dyDescent="0.3"/>
    <row r="4" spans="1:12" ht="9" customHeight="1" x14ac:dyDescent="0.3">
      <c r="A4" s="93" t="s">
        <v>55</v>
      </c>
      <c r="B4" s="84" t="s">
        <v>41</v>
      </c>
      <c r="C4" s="93" t="s">
        <v>56</v>
      </c>
      <c r="D4" s="93"/>
      <c r="E4" s="93"/>
      <c r="F4" s="93" t="s">
        <v>57</v>
      </c>
      <c r="G4" s="93"/>
      <c r="H4" s="93"/>
      <c r="I4" s="93" t="s">
        <v>58</v>
      </c>
      <c r="J4" s="93"/>
      <c r="K4" s="93"/>
    </row>
    <row r="5" spans="1:12" ht="42.6" customHeight="1" x14ac:dyDescent="0.3">
      <c r="A5" s="93"/>
      <c r="B5" s="91"/>
      <c r="C5" s="93"/>
      <c r="D5" s="93"/>
      <c r="E5" s="93"/>
      <c r="F5" s="93"/>
      <c r="G5" s="93"/>
      <c r="H5" s="93"/>
      <c r="I5" s="93"/>
      <c r="J5" s="93"/>
      <c r="K5" s="93"/>
    </row>
    <row r="6" spans="1:12" ht="24" customHeight="1" x14ac:dyDescent="0.3">
      <c r="A6" s="93"/>
      <c r="B6" s="85"/>
      <c r="C6" s="37" t="s">
        <v>48</v>
      </c>
      <c r="D6" s="37" t="s">
        <v>6</v>
      </c>
      <c r="E6" s="37" t="s">
        <v>101</v>
      </c>
      <c r="F6" s="37" t="s">
        <v>48</v>
      </c>
      <c r="G6" s="37" t="s">
        <v>6</v>
      </c>
      <c r="H6" s="37" t="s">
        <v>101</v>
      </c>
      <c r="I6" s="37" t="s">
        <v>48</v>
      </c>
      <c r="J6" s="37" t="s">
        <v>6</v>
      </c>
      <c r="K6" s="37" t="s">
        <v>101</v>
      </c>
    </row>
    <row r="7" spans="1:12" s="38" customFormat="1" x14ac:dyDescent="0.3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</row>
    <row r="8" spans="1:12" s="65" customFormat="1" ht="28.8" customHeight="1" x14ac:dyDescent="0.3">
      <c r="A8" s="62" t="s">
        <v>105</v>
      </c>
      <c r="B8" s="63">
        <v>1</v>
      </c>
      <c r="C8" s="61" t="s">
        <v>103</v>
      </c>
      <c r="D8" s="61"/>
      <c r="E8" s="61"/>
      <c r="F8" s="61" t="s">
        <v>103</v>
      </c>
      <c r="G8" s="61"/>
      <c r="H8" s="61"/>
      <c r="I8" s="66">
        <v>85267.29</v>
      </c>
      <c r="J8" s="61"/>
      <c r="K8" s="61"/>
      <c r="L8" s="64">
        <v>3205152.95</v>
      </c>
    </row>
    <row r="9" spans="1:12" s="65" customFormat="1" ht="28.8" customHeight="1" x14ac:dyDescent="0.3">
      <c r="A9" s="62" t="s">
        <v>104</v>
      </c>
      <c r="B9" s="63">
        <v>1</v>
      </c>
      <c r="C9" s="61" t="s">
        <v>103</v>
      </c>
      <c r="D9" s="61"/>
      <c r="E9" s="61"/>
      <c r="F9" s="61"/>
      <c r="G9" s="61"/>
      <c r="H9" s="61"/>
      <c r="I9" s="66">
        <v>43828.03</v>
      </c>
      <c r="J9" s="61"/>
      <c r="K9" s="61"/>
      <c r="L9" s="64">
        <v>3205152.95</v>
      </c>
    </row>
    <row r="10" spans="1:12" s="65" customFormat="1" ht="49.8" hidden="1" customHeight="1" x14ac:dyDescent="0.3">
      <c r="A10" s="62"/>
      <c r="B10" s="63"/>
      <c r="C10" s="61"/>
      <c r="D10" s="61"/>
      <c r="E10" s="61"/>
      <c r="F10" s="61"/>
      <c r="G10" s="61"/>
      <c r="H10" s="61"/>
      <c r="I10" s="61"/>
      <c r="J10" s="61"/>
      <c r="K10" s="61"/>
      <c r="L10" s="64"/>
    </row>
    <row r="11" spans="1:12" s="70" customFormat="1" x14ac:dyDescent="0.3">
      <c r="A11" s="67" t="s">
        <v>35</v>
      </c>
      <c r="B11" s="68">
        <v>9000</v>
      </c>
      <c r="C11" s="69" t="s">
        <v>32</v>
      </c>
      <c r="D11" s="69" t="s">
        <v>32</v>
      </c>
      <c r="E11" s="69" t="s">
        <v>32</v>
      </c>
      <c r="F11" s="69" t="s">
        <v>32</v>
      </c>
      <c r="G11" s="69" t="s">
        <v>32</v>
      </c>
      <c r="H11" s="69" t="s">
        <v>32</v>
      </c>
      <c r="I11" s="69">
        <v>129095.32</v>
      </c>
      <c r="J11" s="69">
        <f t="shared" ref="J11:K11" si="0">SUM(J8:J10)</f>
        <v>0</v>
      </c>
      <c r="K11" s="69">
        <f t="shared" si="0"/>
        <v>0</v>
      </c>
    </row>
    <row r="12" spans="1:12" s="65" customFormat="1" x14ac:dyDescent="0.3">
      <c r="C12" s="71"/>
      <c r="D12" s="71"/>
      <c r="E12" s="71"/>
      <c r="F12" s="71"/>
      <c r="G12" s="71"/>
      <c r="H12" s="71"/>
      <c r="I12" s="71"/>
      <c r="J12" s="71"/>
      <c r="K12" s="71"/>
    </row>
    <row r="13" spans="1:12" x14ac:dyDescent="0.3">
      <c r="A13" s="92" t="s">
        <v>59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</row>
    <row r="14" spans="1:12" ht="19.2" customHeight="1" x14ac:dyDescent="0.3">
      <c r="A14" s="92" t="s">
        <v>112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</row>
    <row r="15" spans="1:12" ht="10.199999999999999" customHeight="1" x14ac:dyDescent="0.3"/>
    <row r="16" spans="1:12" ht="25.5" customHeight="1" x14ac:dyDescent="0.3">
      <c r="A16" s="93" t="s">
        <v>55</v>
      </c>
      <c r="B16" s="84" t="s">
        <v>41</v>
      </c>
      <c r="C16" s="93" t="s">
        <v>56</v>
      </c>
      <c r="D16" s="93"/>
      <c r="E16" s="93"/>
      <c r="F16" s="93" t="s">
        <v>57</v>
      </c>
      <c r="G16" s="93"/>
      <c r="H16" s="93"/>
      <c r="I16" s="93" t="s">
        <v>58</v>
      </c>
      <c r="J16" s="93"/>
      <c r="K16" s="93"/>
    </row>
    <row r="17" spans="1:12" x14ac:dyDescent="0.3">
      <c r="A17" s="93"/>
      <c r="B17" s="91"/>
      <c r="C17" s="93"/>
      <c r="D17" s="93"/>
      <c r="E17" s="93"/>
      <c r="F17" s="93"/>
      <c r="G17" s="93"/>
      <c r="H17" s="93"/>
      <c r="I17" s="93"/>
      <c r="J17" s="93"/>
      <c r="K17" s="93"/>
    </row>
    <row r="18" spans="1:12" x14ac:dyDescent="0.3">
      <c r="A18" s="93"/>
      <c r="B18" s="85"/>
      <c r="C18" s="37" t="s">
        <v>48</v>
      </c>
      <c r="D18" s="37" t="s">
        <v>6</v>
      </c>
      <c r="E18" s="37" t="s">
        <v>101</v>
      </c>
      <c r="F18" s="37" t="s">
        <v>48</v>
      </c>
      <c r="G18" s="37" t="s">
        <v>6</v>
      </c>
      <c r="H18" s="37" t="s">
        <v>101</v>
      </c>
      <c r="I18" s="37" t="s">
        <v>48</v>
      </c>
      <c r="J18" s="37" t="s">
        <v>6</v>
      </c>
      <c r="K18" s="37" t="s">
        <v>101</v>
      </c>
    </row>
    <row r="19" spans="1:12" s="38" customFormat="1" ht="21.6" customHeight="1" x14ac:dyDescent="0.3">
      <c r="A19" s="37">
        <v>1</v>
      </c>
      <c r="B19" s="37">
        <v>2</v>
      </c>
      <c r="C19" s="37">
        <v>3</v>
      </c>
      <c r="D19" s="37">
        <v>4</v>
      </c>
      <c r="E19" s="37">
        <v>5</v>
      </c>
      <c r="F19" s="37">
        <v>6</v>
      </c>
      <c r="G19" s="37">
        <v>7</v>
      </c>
      <c r="H19" s="37">
        <v>8</v>
      </c>
      <c r="I19" s="37">
        <v>9</v>
      </c>
      <c r="J19" s="37">
        <v>10</v>
      </c>
      <c r="K19" s="37">
        <v>11</v>
      </c>
    </row>
    <row r="20" spans="1:12" ht="97.8" customHeight="1" x14ac:dyDescent="0.3">
      <c r="A20" s="32" t="s">
        <v>93</v>
      </c>
      <c r="B20" s="37">
        <v>1</v>
      </c>
      <c r="C20" s="39" t="s">
        <v>47</v>
      </c>
      <c r="D20" s="39" t="s">
        <v>47</v>
      </c>
      <c r="E20" s="39" t="s">
        <v>47</v>
      </c>
      <c r="F20" s="37">
        <f>23-1</f>
        <v>22</v>
      </c>
      <c r="G20" s="37">
        <v>26</v>
      </c>
      <c r="H20" s="37">
        <v>26</v>
      </c>
      <c r="I20" s="100">
        <f>651370-253150</f>
        <v>398220</v>
      </c>
      <c r="J20" s="39">
        <f>I20*1.041381</f>
        <v>414698.74181999994</v>
      </c>
      <c r="K20" s="39">
        <f>J20</f>
        <v>414698.74181999994</v>
      </c>
      <c r="L20" s="40">
        <v>-10000</v>
      </c>
    </row>
    <row r="21" spans="1:12" ht="114.6" customHeight="1" x14ac:dyDescent="0.3">
      <c r="A21" s="32" t="s">
        <v>94</v>
      </c>
      <c r="B21" s="37">
        <v>2</v>
      </c>
      <c r="C21" s="39" t="s">
        <v>47</v>
      </c>
      <c r="D21" s="39" t="s">
        <v>47</v>
      </c>
      <c r="E21" s="39" t="s">
        <v>47</v>
      </c>
      <c r="F21" s="37">
        <v>27</v>
      </c>
      <c r="G21" s="37">
        <v>29</v>
      </c>
      <c r="H21" s="37">
        <v>29</v>
      </c>
      <c r="I21" s="39">
        <v>2762437.06</v>
      </c>
      <c r="J21" s="39">
        <f t="shared" ref="J21:J22" si="1">I21*1.041381</f>
        <v>2876749.4679798596</v>
      </c>
      <c r="K21" s="39">
        <f t="shared" ref="K21:K23" si="2">J21</f>
        <v>2876749.4679798596</v>
      </c>
    </row>
    <row r="22" spans="1:12" ht="33.6" customHeight="1" x14ac:dyDescent="0.3">
      <c r="A22" s="32" t="s">
        <v>95</v>
      </c>
      <c r="B22" s="37">
        <v>3</v>
      </c>
      <c r="C22" s="39" t="s">
        <v>47</v>
      </c>
      <c r="D22" s="39" t="s">
        <v>47</v>
      </c>
      <c r="E22" s="39" t="s">
        <v>47</v>
      </c>
      <c r="F22" s="37">
        <v>8</v>
      </c>
      <c r="G22" s="37">
        <v>8</v>
      </c>
      <c r="H22" s="37">
        <v>8</v>
      </c>
      <c r="I22" s="39">
        <v>15222401.74</v>
      </c>
      <c r="J22" s="39">
        <f t="shared" si="1"/>
        <v>15852319.946402939</v>
      </c>
      <c r="K22" s="39">
        <f t="shared" si="2"/>
        <v>15852319.946402939</v>
      </c>
      <c r="L22" s="40">
        <v>15078386.27</v>
      </c>
    </row>
    <row r="23" spans="1:12" ht="27.75" customHeight="1" x14ac:dyDescent="0.3">
      <c r="A23" s="32" t="s">
        <v>92</v>
      </c>
      <c r="B23" s="37">
        <v>4</v>
      </c>
      <c r="C23" s="39" t="s">
        <v>47</v>
      </c>
      <c r="D23" s="39" t="s">
        <v>47</v>
      </c>
      <c r="E23" s="39" t="s">
        <v>47</v>
      </c>
      <c r="F23" s="39" t="s">
        <v>47</v>
      </c>
      <c r="G23" s="39" t="s">
        <v>47</v>
      </c>
      <c r="H23" s="39" t="s">
        <v>47</v>
      </c>
      <c r="I23" s="39">
        <v>1125800</v>
      </c>
      <c r="J23" s="39">
        <f>I23*1.041381-0.78</f>
        <v>1172385.9497999998</v>
      </c>
      <c r="K23" s="39">
        <f t="shared" si="2"/>
        <v>1172385.9497999998</v>
      </c>
      <c r="L23" s="36">
        <v>646364.94999999995</v>
      </c>
    </row>
    <row r="24" spans="1:12" ht="16.5" hidden="1" customHeight="1" x14ac:dyDescent="0.3">
      <c r="A24" s="32"/>
      <c r="B24" s="37"/>
      <c r="C24" s="39"/>
      <c r="D24" s="39"/>
      <c r="E24" s="39"/>
      <c r="F24" s="37"/>
      <c r="G24" s="37"/>
      <c r="H24" s="37"/>
      <c r="I24" s="39"/>
      <c r="J24" s="39"/>
      <c r="K24" s="39"/>
    </row>
    <row r="25" spans="1:12" ht="16.5" hidden="1" customHeight="1" x14ac:dyDescent="0.3">
      <c r="A25" s="32"/>
      <c r="B25" s="37"/>
      <c r="C25" s="39"/>
      <c r="D25" s="39"/>
      <c r="E25" s="39"/>
      <c r="F25" s="37"/>
      <c r="G25" s="37"/>
      <c r="H25" s="37"/>
      <c r="I25" s="39"/>
      <c r="J25" s="39"/>
      <c r="K25" s="39"/>
    </row>
    <row r="26" spans="1:12" ht="16.5" hidden="1" customHeight="1" x14ac:dyDescent="0.3">
      <c r="A26" s="32"/>
      <c r="B26" s="37"/>
      <c r="C26" s="39"/>
      <c r="D26" s="39"/>
      <c r="E26" s="39"/>
      <c r="F26" s="37"/>
      <c r="G26" s="37"/>
      <c r="H26" s="37"/>
      <c r="I26" s="39"/>
      <c r="J26" s="39"/>
      <c r="K26" s="39"/>
    </row>
    <row r="27" spans="1:12" ht="20.399999999999999" customHeight="1" x14ac:dyDescent="0.3">
      <c r="A27" s="41" t="s">
        <v>35</v>
      </c>
      <c r="B27" s="37">
        <v>9000</v>
      </c>
      <c r="C27" s="37" t="s">
        <v>32</v>
      </c>
      <c r="D27" s="37" t="s">
        <v>32</v>
      </c>
      <c r="E27" s="37" t="s">
        <v>32</v>
      </c>
      <c r="F27" s="37" t="s">
        <v>32</v>
      </c>
      <c r="G27" s="37" t="s">
        <v>32</v>
      </c>
      <c r="H27" s="37" t="s">
        <v>32</v>
      </c>
      <c r="I27" s="43">
        <f>SUM(I20:I26)</f>
        <v>19508858.800000001</v>
      </c>
      <c r="J27" s="43">
        <f>SUM(J20:J26)</f>
        <v>20316154.1060028</v>
      </c>
      <c r="K27" s="43">
        <f>SUM(K20:K26)</f>
        <v>20316154.1060028</v>
      </c>
    </row>
    <row r="28" spans="1:12" hidden="1" x14ac:dyDescent="0.3">
      <c r="A28" s="45"/>
      <c r="B28" s="46"/>
      <c r="C28" s="46"/>
      <c r="D28" s="46"/>
      <c r="E28" s="46"/>
      <c r="F28" s="46"/>
      <c r="G28" s="46"/>
      <c r="H28" s="46"/>
      <c r="I28" s="47">
        <f>Лист4!C23</f>
        <v>0</v>
      </c>
      <c r="J28" s="47">
        <f>Лист4!D23</f>
        <v>0</v>
      </c>
      <c r="K28" s="47">
        <f>Лист4!E23</f>
        <v>0</v>
      </c>
    </row>
    <row r="29" spans="1:12" hidden="1" x14ac:dyDescent="0.3">
      <c r="A29" s="48"/>
      <c r="B29" s="49"/>
      <c r="C29" s="49"/>
      <c r="D29" s="49"/>
      <c r="E29" s="49"/>
      <c r="F29" s="49"/>
      <c r="G29" s="49"/>
      <c r="H29" s="49"/>
      <c r="I29" s="50">
        <f>I28-I27</f>
        <v>-19508858.800000001</v>
      </c>
      <c r="J29" s="50">
        <f t="shared" ref="J29:K29" si="3">J28-J27</f>
        <v>-20316154.1060028</v>
      </c>
      <c r="K29" s="50">
        <f t="shared" si="3"/>
        <v>-20316154.1060028</v>
      </c>
    </row>
    <row r="30" spans="1:12" hidden="1" x14ac:dyDescent="0.3">
      <c r="A30" s="48"/>
      <c r="B30" s="49"/>
      <c r="C30" s="49"/>
      <c r="D30" s="49"/>
      <c r="E30" s="49"/>
      <c r="F30" s="49"/>
      <c r="G30" s="49"/>
      <c r="H30" s="49"/>
      <c r="I30" s="51"/>
      <c r="J30" s="51"/>
      <c r="K30" s="51"/>
    </row>
    <row r="31" spans="1:12" ht="22.2" customHeight="1" x14ac:dyDescent="0.3">
      <c r="A31" s="52"/>
      <c r="B31" s="52"/>
      <c r="C31" s="53"/>
      <c r="D31" s="53"/>
      <c r="E31" s="53"/>
      <c r="F31" s="53"/>
      <c r="G31" s="53"/>
      <c r="H31" s="53"/>
      <c r="I31" s="53"/>
      <c r="J31" s="53"/>
      <c r="K31" s="53"/>
    </row>
    <row r="32" spans="1:12" x14ac:dyDescent="0.3">
      <c r="A32" s="92" t="s">
        <v>59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</row>
    <row r="33" spans="1:12" x14ac:dyDescent="0.3">
      <c r="A33" s="92" t="s">
        <v>113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</row>
    <row r="35" spans="1:12" ht="25.5" customHeight="1" x14ac:dyDescent="0.3">
      <c r="A35" s="93" t="s">
        <v>55</v>
      </c>
      <c r="B35" s="84" t="s">
        <v>41</v>
      </c>
      <c r="C35" s="93" t="s">
        <v>56</v>
      </c>
      <c r="D35" s="93"/>
      <c r="E35" s="93"/>
      <c r="F35" s="93" t="s">
        <v>57</v>
      </c>
      <c r="G35" s="93"/>
      <c r="H35" s="93"/>
      <c r="I35" s="93" t="s">
        <v>58</v>
      </c>
      <c r="J35" s="93"/>
      <c r="K35" s="93"/>
    </row>
    <row r="36" spans="1:12" ht="54.6" customHeight="1" x14ac:dyDescent="0.3">
      <c r="A36" s="93"/>
      <c r="B36" s="91"/>
      <c r="C36" s="93"/>
      <c r="D36" s="93"/>
      <c r="E36" s="93"/>
      <c r="F36" s="93"/>
      <c r="G36" s="93"/>
      <c r="H36" s="93"/>
      <c r="I36" s="93"/>
      <c r="J36" s="93"/>
      <c r="K36" s="93"/>
    </row>
    <row r="37" spans="1:12" ht="24" customHeight="1" x14ac:dyDescent="0.3">
      <c r="A37" s="93"/>
      <c r="B37" s="85"/>
      <c r="C37" s="37" t="s">
        <v>48</v>
      </c>
      <c r="D37" s="37" t="s">
        <v>6</v>
      </c>
      <c r="E37" s="37" t="s">
        <v>101</v>
      </c>
      <c r="F37" s="37" t="s">
        <v>48</v>
      </c>
      <c r="G37" s="37" t="s">
        <v>6</v>
      </c>
      <c r="H37" s="37" t="s">
        <v>101</v>
      </c>
      <c r="I37" s="37" t="s">
        <v>48</v>
      </c>
      <c r="J37" s="37" t="s">
        <v>6</v>
      </c>
      <c r="K37" s="37" t="s">
        <v>101</v>
      </c>
    </row>
    <row r="38" spans="1:12" s="38" customFormat="1" x14ac:dyDescent="0.3">
      <c r="A38" s="37">
        <v>1</v>
      </c>
      <c r="B38" s="37">
        <v>2</v>
      </c>
      <c r="C38" s="37">
        <v>3</v>
      </c>
      <c r="D38" s="37">
        <v>4</v>
      </c>
      <c r="E38" s="37">
        <v>5</v>
      </c>
      <c r="F38" s="37">
        <v>6</v>
      </c>
      <c r="G38" s="37">
        <v>7</v>
      </c>
      <c r="H38" s="37">
        <v>8</v>
      </c>
      <c r="I38" s="37">
        <v>9</v>
      </c>
      <c r="J38" s="37">
        <v>10</v>
      </c>
      <c r="K38" s="37">
        <v>11</v>
      </c>
    </row>
    <row r="39" spans="1:12" ht="45.6" customHeight="1" x14ac:dyDescent="0.3">
      <c r="A39" s="32" t="s">
        <v>97</v>
      </c>
      <c r="B39" s="37">
        <v>1</v>
      </c>
      <c r="C39" s="39">
        <f>I39/F39</f>
        <v>9637.9802</v>
      </c>
      <c r="D39" s="39">
        <f>J39/G39</f>
        <v>43000</v>
      </c>
      <c r="E39" s="39">
        <f>K39/H39</f>
        <v>43000</v>
      </c>
      <c r="F39" s="39">
        <v>50</v>
      </c>
      <c r="G39" s="39">
        <v>50</v>
      </c>
      <c r="H39" s="39">
        <v>50</v>
      </c>
      <c r="I39" s="39">
        <v>481899.01</v>
      </c>
      <c r="J39" s="39">
        <v>2150000</v>
      </c>
      <c r="K39" s="39">
        <v>2150000</v>
      </c>
    </row>
    <row r="40" spans="1:12" ht="42" customHeight="1" x14ac:dyDescent="0.3">
      <c r="A40" s="32" t="s">
        <v>98</v>
      </c>
      <c r="B40" s="37">
        <v>1</v>
      </c>
      <c r="C40" s="39">
        <f>I40/F40</f>
        <v>639.53488372093022</v>
      </c>
      <c r="D40" s="39">
        <f>J40/G40</f>
        <v>800</v>
      </c>
      <c r="E40" s="39">
        <f t="shared" ref="E40:E42" si="4">K40/H40</f>
        <v>800</v>
      </c>
      <c r="F40" s="39">
        <v>344</v>
      </c>
      <c r="G40" s="39">
        <v>344</v>
      </c>
      <c r="H40" s="39">
        <v>344</v>
      </c>
      <c r="I40" s="39">
        <v>220000</v>
      </c>
      <c r="J40" s="39">
        <v>275200</v>
      </c>
      <c r="K40" s="39">
        <v>275200</v>
      </c>
    </row>
    <row r="41" spans="1:12" ht="54" customHeight="1" x14ac:dyDescent="0.3">
      <c r="A41" s="32" t="s">
        <v>96</v>
      </c>
      <c r="B41" s="37">
        <v>1</v>
      </c>
      <c r="C41" s="39">
        <v>400</v>
      </c>
      <c r="D41" s="39">
        <v>400</v>
      </c>
      <c r="E41" s="39">
        <f t="shared" si="4"/>
        <v>400</v>
      </c>
      <c r="F41" s="39">
        <v>320</v>
      </c>
      <c r="G41" s="39">
        <v>320</v>
      </c>
      <c r="H41" s="39">
        <v>320</v>
      </c>
      <c r="I41" s="39">
        <v>50800</v>
      </c>
      <c r="J41" s="39">
        <v>128000</v>
      </c>
      <c r="K41" s="39">
        <v>128000</v>
      </c>
    </row>
    <row r="42" spans="1:12" ht="49.2" customHeight="1" x14ac:dyDescent="0.3">
      <c r="A42" s="32" t="s">
        <v>99</v>
      </c>
      <c r="B42" s="37">
        <v>1</v>
      </c>
      <c r="C42" s="39">
        <f>I42/F42</f>
        <v>2534.6666666666665</v>
      </c>
      <c r="D42" s="39">
        <f t="shared" ref="D42" si="5">J42/G42</f>
        <v>6666.666666666667</v>
      </c>
      <c r="E42" s="39">
        <f t="shared" si="4"/>
        <v>6666.666666666667</v>
      </c>
      <c r="F42" s="39">
        <v>150</v>
      </c>
      <c r="G42" s="39">
        <v>150</v>
      </c>
      <c r="H42" s="39">
        <v>150</v>
      </c>
      <c r="I42" s="39">
        <v>380200</v>
      </c>
      <c r="J42" s="39">
        <v>1000000</v>
      </c>
      <c r="K42" s="39">
        <v>1000000</v>
      </c>
    </row>
    <row r="43" spans="1:12" ht="42.6" customHeight="1" x14ac:dyDescent="0.3">
      <c r="A43" s="32" t="s">
        <v>100</v>
      </c>
      <c r="B43" s="59">
        <v>1</v>
      </c>
      <c r="C43" s="39" t="s">
        <v>103</v>
      </c>
      <c r="D43" s="39">
        <f>J43/G43</f>
        <v>299.02511916666668</v>
      </c>
      <c r="E43" s="39">
        <f t="shared" ref="E43" si="6">K43/H43</f>
        <v>299.02511916666668</v>
      </c>
      <c r="F43" s="39" t="s">
        <v>103</v>
      </c>
      <c r="G43" s="39">
        <v>12000</v>
      </c>
      <c r="H43" s="39">
        <v>12000</v>
      </c>
      <c r="I43" s="39" t="s">
        <v>103</v>
      </c>
      <c r="J43" s="39">
        <v>3588301.43</v>
      </c>
      <c r="K43" s="39">
        <v>3588301.43</v>
      </c>
      <c r="L43" s="40">
        <v>3205152.95</v>
      </c>
    </row>
    <row r="44" spans="1:12" s="65" customFormat="1" ht="42.6" customHeight="1" x14ac:dyDescent="0.3">
      <c r="A44" s="62" t="s">
        <v>114</v>
      </c>
      <c r="B44" s="63">
        <v>1</v>
      </c>
      <c r="C44" s="60" t="s">
        <v>103</v>
      </c>
      <c r="D44" s="60" t="s">
        <v>103</v>
      </c>
      <c r="E44" s="60" t="s">
        <v>103</v>
      </c>
      <c r="F44" s="60" t="s">
        <v>103</v>
      </c>
      <c r="G44" s="60" t="s">
        <v>103</v>
      </c>
      <c r="H44" s="60" t="s">
        <v>103</v>
      </c>
      <c r="I44" s="60">
        <v>210201.71</v>
      </c>
      <c r="J44" s="60"/>
      <c r="K44" s="60"/>
      <c r="L44" s="64">
        <v>3205152.95</v>
      </c>
    </row>
    <row r="45" spans="1:12" s="44" customFormat="1" ht="18.600000000000001" customHeight="1" x14ac:dyDescent="0.3">
      <c r="A45" s="41" t="s">
        <v>35</v>
      </c>
      <c r="B45" s="42">
        <v>9000</v>
      </c>
      <c r="C45" s="43" t="s">
        <v>32</v>
      </c>
      <c r="D45" s="43" t="s">
        <v>32</v>
      </c>
      <c r="E45" s="43" t="s">
        <v>32</v>
      </c>
      <c r="F45" s="43" t="s">
        <v>32</v>
      </c>
      <c r="G45" s="43" t="s">
        <v>32</v>
      </c>
      <c r="H45" s="43" t="s">
        <v>32</v>
      </c>
      <c r="I45" s="43">
        <f>SUM(I39:I44)</f>
        <v>1343100.72</v>
      </c>
      <c r="J45" s="43">
        <f>SUM(J39:J44)</f>
        <v>7141501.4299999997</v>
      </c>
      <c r="K45" s="43">
        <f>SUM(K39:K44)</f>
        <v>7141501.4299999997</v>
      </c>
    </row>
  </sheetData>
  <mergeCells count="21">
    <mergeCell ref="A1:K1"/>
    <mergeCell ref="A2:K2"/>
    <mergeCell ref="A4:A6"/>
    <mergeCell ref="B4:B6"/>
    <mergeCell ref="C4:E5"/>
    <mergeCell ref="F4:H5"/>
    <mergeCell ref="I4:K5"/>
    <mergeCell ref="A32:K32"/>
    <mergeCell ref="A33:K33"/>
    <mergeCell ref="A35:A37"/>
    <mergeCell ref="B35:B37"/>
    <mergeCell ref="C35:E36"/>
    <mergeCell ref="F35:H36"/>
    <mergeCell ref="I35:K36"/>
    <mergeCell ref="B16:B18"/>
    <mergeCell ref="A13:K13"/>
    <mergeCell ref="A14:K14"/>
    <mergeCell ref="A16:A18"/>
    <mergeCell ref="C16:E17"/>
    <mergeCell ref="F16:H17"/>
    <mergeCell ref="I16:K17"/>
  </mergeCells>
  <printOptions horizontalCentered="1"/>
  <pageMargins left="0.31496062992125984" right="0.31496062992125984" top="1.1417322834645669" bottom="0.74803149606299213" header="0.31496062992125984" footer="0.31496062992125984"/>
  <pageSetup paperSize="9"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6"/>
  <sheetViews>
    <sheetView workbookViewId="0">
      <selection activeCell="C20" sqref="C20"/>
    </sheetView>
  </sheetViews>
  <sheetFormatPr defaultRowHeight="14.4" x14ac:dyDescent="0.3"/>
  <cols>
    <col min="1" max="1" width="59.33203125" customWidth="1"/>
    <col min="3" max="6" width="18.44140625" style="20" customWidth="1"/>
  </cols>
  <sheetData>
    <row r="1" spans="1:6" x14ac:dyDescent="0.3">
      <c r="A1" s="95" t="s">
        <v>66</v>
      </c>
      <c r="B1" s="95"/>
      <c r="C1" s="95"/>
      <c r="D1" s="95"/>
      <c r="E1" s="95"/>
      <c r="F1" s="95"/>
    </row>
    <row r="2" spans="1:6" x14ac:dyDescent="0.3">
      <c r="A2" s="96" t="s">
        <v>67</v>
      </c>
      <c r="B2" s="95"/>
      <c r="C2" s="95"/>
      <c r="D2" s="95"/>
      <c r="E2" s="95"/>
      <c r="F2" s="95"/>
    </row>
    <row r="3" spans="1:6" x14ac:dyDescent="0.3">
      <c r="A3" s="97"/>
      <c r="B3" s="97"/>
      <c r="C3" s="97"/>
      <c r="D3" s="97"/>
      <c r="E3" s="97"/>
      <c r="F3" s="97"/>
    </row>
    <row r="4" spans="1:6" x14ac:dyDescent="0.3">
      <c r="A4" s="29" t="s">
        <v>68</v>
      </c>
      <c r="B4" s="98"/>
      <c r="C4" s="98"/>
      <c r="D4" s="98"/>
      <c r="E4" s="98"/>
      <c r="F4" s="98"/>
    </row>
    <row r="5" spans="1:6" x14ac:dyDescent="0.3">
      <c r="A5" s="30" t="s">
        <v>69</v>
      </c>
      <c r="B5" s="98"/>
      <c r="C5" s="98"/>
      <c r="D5" s="98"/>
      <c r="E5" s="98"/>
      <c r="F5" s="98"/>
    </row>
    <row r="6" spans="1:6" x14ac:dyDescent="0.3">
      <c r="A6" t="s">
        <v>70</v>
      </c>
      <c r="B6" s="99"/>
      <c r="C6" s="99"/>
      <c r="D6" s="99"/>
      <c r="E6" s="99"/>
      <c r="F6" s="99"/>
    </row>
    <row r="8" spans="1:6" ht="17.25" customHeight="1" x14ac:dyDescent="0.3">
      <c r="A8" s="72" t="s">
        <v>0</v>
      </c>
      <c r="B8" s="80" t="s">
        <v>41</v>
      </c>
      <c r="C8" s="72" t="s">
        <v>3</v>
      </c>
      <c r="D8" s="72"/>
      <c r="E8" s="72"/>
      <c r="F8" s="72"/>
    </row>
    <row r="9" spans="1:6" x14ac:dyDescent="0.3">
      <c r="A9" s="72"/>
      <c r="B9" s="81"/>
      <c r="C9" s="21" t="s">
        <v>65</v>
      </c>
      <c r="D9" s="21" t="s">
        <v>4</v>
      </c>
      <c r="E9" s="21" t="s">
        <v>5</v>
      </c>
      <c r="F9" s="21" t="s">
        <v>6</v>
      </c>
    </row>
    <row r="10" spans="1:6" ht="26.4" x14ac:dyDescent="0.3">
      <c r="A10" s="72"/>
      <c r="B10" s="82"/>
      <c r="C10" s="22" t="s">
        <v>60</v>
      </c>
      <c r="D10" s="22" t="s">
        <v>61</v>
      </c>
      <c r="E10" s="22" t="s">
        <v>62</v>
      </c>
      <c r="F10" s="22" t="s">
        <v>63</v>
      </c>
    </row>
    <row r="11" spans="1:6" s="20" customFormat="1" x14ac:dyDescent="0.3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</row>
    <row r="12" spans="1:6" x14ac:dyDescent="0.3">
      <c r="A12" s="12" t="s">
        <v>64</v>
      </c>
      <c r="B12" s="11">
        <v>100</v>
      </c>
      <c r="C12" s="19"/>
      <c r="D12" s="19"/>
      <c r="E12" s="19"/>
      <c r="F12" s="19"/>
    </row>
    <row r="14" spans="1:6" x14ac:dyDescent="0.3">
      <c r="A14" s="79" t="s">
        <v>76</v>
      </c>
      <c r="B14" s="79"/>
      <c r="C14" s="79"/>
      <c r="D14" s="79"/>
      <c r="E14" s="79"/>
      <c r="F14" s="79"/>
    </row>
    <row r="16" spans="1:6" ht="17.25" customHeight="1" x14ac:dyDescent="0.3">
      <c r="A16" s="72" t="s">
        <v>0</v>
      </c>
      <c r="B16" s="80" t="s">
        <v>41</v>
      </c>
      <c r="C16" s="72" t="s">
        <v>3</v>
      </c>
      <c r="D16" s="72"/>
      <c r="E16" s="72"/>
      <c r="F16" s="72"/>
    </row>
    <row r="17" spans="1:6" x14ac:dyDescent="0.3">
      <c r="A17" s="72"/>
      <c r="B17" s="81"/>
      <c r="C17" s="21" t="s">
        <v>65</v>
      </c>
      <c r="D17" s="21" t="s">
        <v>4</v>
      </c>
      <c r="E17" s="21" t="s">
        <v>5</v>
      </c>
      <c r="F17" s="21" t="s">
        <v>6</v>
      </c>
    </row>
    <row r="18" spans="1:6" ht="26.4" x14ac:dyDescent="0.3">
      <c r="A18" s="72"/>
      <c r="B18" s="82"/>
      <c r="C18" s="22" t="s">
        <v>60</v>
      </c>
      <c r="D18" s="22" t="s">
        <v>61</v>
      </c>
      <c r="E18" s="22" t="s">
        <v>62</v>
      </c>
      <c r="F18" s="22" t="s">
        <v>63</v>
      </c>
    </row>
    <row r="19" spans="1:6" s="20" customFormat="1" x14ac:dyDescent="0.3">
      <c r="A19" s="11">
        <v>1</v>
      </c>
      <c r="B19" s="11">
        <v>2</v>
      </c>
      <c r="C19" s="11">
        <v>3</v>
      </c>
      <c r="D19" s="11">
        <v>4</v>
      </c>
      <c r="E19" s="11">
        <v>5</v>
      </c>
      <c r="F19" s="11">
        <v>6</v>
      </c>
    </row>
    <row r="20" spans="1:6" ht="26.4" x14ac:dyDescent="0.3">
      <c r="A20" s="12" t="s">
        <v>71</v>
      </c>
      <c r="B20" s="11">
        <v>10</v>
      </c>
      <c r="C20" s="13"/>
      <c r="D20" s="13"/>
      <c r="E20" s="13"/>
      <c r="F20" s="13"/>
    </row>
    <row r="21" spans="1:6" x14ac:dyDescent="0.3">
      <c r="A21" s="13"/>
      <c r="B21" s="11">
        <v>11</v>
      </c>
      <c r="C21" s="13"/>
      <c r="D21" s="13"/>
      <c r="E21" s="13"/>
      <c r="F21" s="13"/>
    </row>
    <row r="22" spans="1:6" x14ac:dyDescent="0.3">
      <c r="A22" s="13"/>
      <c r="B22" s="11">
        <v>12</v>
      </c>
      <c r="C22" s="13"/>
      <c r="D22" s="13"/>
      <c r="E22" s="13"/>
      <c r="F22" s="13"/>
    </row>
    <row r="23" spans="1:6" ht="26.4" x14ac:dyDescent="0.3">
      <c r="A23" s="12" t="s">
        <v>72</v>
      </c>
      <c r="B23" s="11">
        <v>20</v>
      </c>
      <c r="C23" s="13"/>
      <c r="D23" s="13"/>
      <c r="E23" s="13"/>
      <c r="F23" s="13"/>
    </row>
    <row r="24" spans="1:6" x14ac:dyDescent="0.3">
      <c r="A24" s="13"/>
      <c r="B24" s="11">
        <v>21</v>
      </c>
      <c r="C24" s="13"/>
      <c r="D24" s="13"/>
      <c r="E24" s="13"/>
      <c r="F24" s="13"/>
    </row>
    <row r="25" spans="1:6" x14ac:dyDescent="0.3">
      <c r="A25" s="13"/>
      <c r="B25" s="11">
        <v>22</v>
      </c>
      <c r="C25" s="13"/>
      <c r="D25" s="13"/>
      <c r="E25" s="13"/>
      <c r="F25" s="13"/>
    </row>
    <row r="26" spans="1:6" ht="26.4" x14ac:dyDescent="0.3">
      <c r="A26" s="12" t="s">
        <v>73</v>
      </c>
      <c r="B26" s="11">
        <v>30</v>
      </c>
      <c r="C26" s="13"/>
      <c r="D26" s="13"/>
      <c r="E26" s="13"/>
      <c r="F26" s="13"/>
    </row>
    <row r="27" spans="1:6" x14ac:dyDescent="0.3">
      <c r="A27" s="13"/>
      <c r="B27" s="11">
        <v>31</v>
      </c>
      <c r="C27" s="13"/>
      <c r="D27" s="13"/>
      <c r="E27" s="13"/>
      <c r="F27" s="13"/>
    </row>
    <row r="28" spans="1:6" x14ac:dyDescent="0.3">
      <c r="A28" s="13"/>
      <c r="B28" s="11">
        <v>32</v>
      </c>
      <c r="C28" s="13"/>
      <c r="D28" s="13"/>
      <c r="E28" s="13"/>
      <c r="F28" s="13"/>
    </row>
    <row r="29" spans="1:6" ht="39.6" x14ac:dyDescent="0.3">
      <c r="A29" s="12" t="s">
        <v>74</v>
      </c>
      <c r="B29" s="11">
        <v>40</v>
      </c>
      <c r="C29" s="13"/>
      <c r="D29" s="13"/>
      <c r="E29" s="13"/>
      <c r="F29" s="13"/>
    </row>
    <row r="30" spans="1:6" x14ac:dyDescent="0.3">
      <c r="A30" s="13"/>
      <c r="B30" s="11">
        <v>41</v>
      </c>
      <c r="C30" s="13"/>
      <c r="D30" s="13"/>
      <c r="E30" s="13"/>
      <c r="F30" s="13"/>
    </row>
    <row r="31" spans="1:6" x14ac:dyDescent="0.3">
      <c r="A31" s="13"/>
      <c r="B31" s="11">
        <v>42</v>
      </c>
      <c r="C31" s="13"/>
      <c r="D31" s="13"/>
      <c r="E31" s="13"/>
      <c r="F31" s="13"/>
    </row>
    <row r="32" spans="1:6" x14ac:dyDescent="0.3">
      <c r="A32" s="12" t="s">
        <v>75</v>
      </c>
      <c r="B32" s="11">
        <v>50</v>
      </c>
      <c r="C32" s="13"/>
      <c r="D32" s="13"/>
      <c r="E32" s="13"/>
      <c r="F32" s="13"/>
    </row>
    <row r="33" spans="1:6" x14ac:dyDescent="0.3">
      <c r="A33" s="13"/>
      <c r="B33" s="11">
        <v>51</v>
      </c>
      <c r="C33" s="13"/>
      <c r="D33" s="13"/>
      <c r="E33" s="13"/>
      <c r="F33" s="13"/>
    </row>
    <row r="34" spans="1:6" x14ac:dyDescent="0.3">
      <c r="A34" s="13"/>
      <c r="B34" s="11">
        <v>52</v>
      </c>
      <c r="C34" s="13"/>
      <c r="D34" s="13"/>
      <c r="E34" s="13"/>
      <c r="F34" s="13"/>
    </row>
    <row r="35" spans="1:6" x14ac:dyDescent="0.3">
      <c r="A35" s="13"/>
      <c r="B35" s="11">
        <v>9000</v>
      </c>
      <c r="C35" s="13"/>
      <c r="D35" s="13"/>
      <c r="E35" s="13"/>
      <c r="F35" s="13"/>
    </row>
    <row r="36" spans="1:6" x14ac:dyDescent="0.3">
      <c r="A36" s="94" t="s">
        <v>77</v>
      </c>
      <c r="B36" s="94"/>
      <c r="C36" s="94"/>
      <c r="D36" s="94"/>
      <c r="E36" s="94"/>
      <c r="F36" s="94"/>
    </row>
  </sheetData>
  <mergeCells count="14">
    <mergeCell ref="A8:A10"/>
    <mergeCell ref="C8:F8"/>
    <mergeCell ref="B8:B10"/>
    <mergeCell ref="A1:F1"/>
    <mergeCell ref="A2:F2"/>
    <mergeCell ref="A3:F3"/>
    <mergeCell ref="B4:F4"/>
    <mergeCell ref="B5:F5"/>
    <mergeCell ref="B6:F6"/>
    <mergeCell ref="A16:A18"/>
    <mergeCell ref="C16:F16"/>
    <mergeCell ref="B16:B18"/>
    <mergeCell ref="A14:F14"/>
    <mergeCell ref="A36:F36"/>
  </mergeCells>
  <printOptions horizontalCentered="1"/>
  <pageMargins left="0.31496062992125984" right="0.31496062992125984" top="0.94488188976377963" bottom="0.74803149606299213" header="0.31496062992125984" footer="0.31496062992125984"/>
  <pageSetup paperSize="9" scale="9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32"/>
  <sheetViews>
    <sheetView workbookViewId="0">
      <selection activeCell="A17" sqref="A17"/>
    </sheetView>
  </sheetViews>
  <sheetFormatPr defaultRowHeight="14.4" x14ac:dyDescent="0.3"/>
  <cols>
    <col min="1" max="1" width="59.33203125" customWidth="1"/>
    <col min="3" max="5" width="18.44140625" style="20" customWidth="1"/>
  </cols>
  <sheetData>
    <row r="1" spans="1:5" x14ac:dyDescent="0.3">
      <c r="A1" s="95" t="s">
        <v>78</v>
      </c>
      <c r="B1" s="95"/>
      <c r="C1" s="95"/>
      <c r="D1" s="95"/>
      <c r="E1" s="95"/>
    </row>
    <row r="2" spans="1:5" x14ac:dyDescent="0.3">
      <c r="A2" s="96" t="s">
        <v>67</v>
      </c>
      <c r="B2" s="95"/>
      <c r="C2" s="95"/>
      <c r="D2" s="95"/>
      <c r="E2" s="95"/>
    </row>
    <row r="3" spans="1:5" x14ac:dyDescent="0.3">
      <c r="A3" s="97"/>
      <c r="B3" s="97"/>
      <c r="C3" s="97"/>
      <c r="D3" s="97"/>
      <c r="E3" s="97"/>
    </row>
    <row r="4" spans="1:5" x14ac:dyDescent="0.3">
      <c r="A4" s="29" t="s">
        <v>68</v>
      </c>
      <c r="B4" s="98"/>
      <c r="C4" s="98"/>
      <c r="D4" s="98"/>
      <c r="E4" s="98"/>
    </row>
    <row r="5" spans="1:5" x14ac:dyDescent="0.3">
      <c r="A5" s="30" t="s">
        <v>69</v>
      </c>
      <c r="B5" s="98"/>
      <c r="C5" s="98"/>
      <c r="D5" s="98"/>
      <c r="E5" s="98"/>
    </row>
    <row r="6" spans="1:5" x14ac:dyDescent="0.3">
      <c r="A6" t="s">
        <v>70</v>
      </c>
      <c r="B6" s="99"/>
      <c r="C6" s="99"/>
      <c r="D6" s="99"/>
      <c r="E6" s="99"/>
    </row>
    <row r="7" spans="1:5" x14ac:dyDescent="0.3">
      <c r="B7" s="31"/>
      <c r="C7" s="31"/>
      <c r="D7" s="31"/>
      <c r="E7" s="31"/>
    </row>
    <row r="8" spans="1:5" x14ac:dyDescent="0.3">
      <c r="A8" s="79" t="s">
        <v>80</v>
      </c>
      <c r="B8" s="79"/>
      <c r="C8" s="79"/>
      <c r="D8" s="79"/>
      <c r="E8" s="79"/>
    </row>
    <row r="9" spans="1:5" ht="17.25" customHeight="1" x14ac:dyDescent="0.3">
      <c r="A9" s="72" t="s">
        <v>0</v>
      </c>
      <c r="B9" s="80" t="s">
        <v>41</v>
      </c>
      <c r="C9" s="72" t="s">
        <v>81</v>
      </c>
      <c r="D9" s="72"/>
      <c r="E9" s="72"/>
    </row>
    <row r="10" spans="1:5" x14ac:dyDescent="0.3">
      <c r="A10" s="72"/>
      <c r="B10" s="81"/>
      <c r="C10" s="11" t="s">
        <v>4</v>
      </c>
      <c r="D10" s="11" t="s">
        <v>5</v>
      </c>
      <c r="E10" s="11" t="s">
        <v>6</v>
      </c>
    </row>
    <row r="11" spans="1:5" s="20" customFormat="1" x14ac:dyDescent="0.3">
      <c r="A11" s="12">
        <v>1</v>
      </c>
      <c r="B11" s="11">
        <v>2</v>
      </c>
      <c r="C11" s="11">
        <v>3</v>
      </c>
      <c r="D11" s="11">
        <v>4</v>
      </c>
      <c r="E11" s="11">
        <v>5</v>
      </c>
    </row>
    <row r="12" spans="1:5" x14ac:dyDescent="0.3">
      <c r="A12" s="12" t="s">
        <v>82</v>
      </c>
      <c r="B12" s="11">
        <v>100</v>
      </c>
      <c r="C12" s="13"/>
      <c r="D12" s="13"/>
      <c r="E12" s="13"/>
    </row>
    <row r="14" spans="1:5" x14ac:dyDescent="0.3">
      <c r="A14" s="79" t="s">
        <v>79</v>
      </c>
      <c r="B14" s="79"/>
      <c r="C14" s="79"/>
      <c r="D14" s="79"/>
      <c r="E14" s="79"/>
    </row>
    <row r="15" spans="1:5" ht="17.25" customHeight="1" x14ac:dyDescent="0.3">
      <c r="A15" s="11" t="s">
        <v>0</v>
      </c>
      <c r="B15" s="11" t="s">
        <v>1</v>
      </c>
      <c r="C15" s="11" t="s">
        <v>4</v>
      </c>
      <c r="D15" s="11" t="s">
        <v>5</v>
      </c>
      <c r="E15" s="11" t="s">
        <v>6</v>
      </c>
    </row>
    <row r="16" spans="1:5" s="20" customFormat="1" x14ac:dyDescent="0.3">
      <c r="A16" s="11">
        <v>1</v>
      </c>
      <c r="B16" s="11">
        <v>2</v>
      </c>
      <c r="C16" s="19">
        <v>3</v>
      </c>
      <c r="D16" s="19">
        <v>4</v>
      </c>
      <c r="E16" s="19">
        <v>5</v>
      </c>
    </row>
    <row r="17" spans="1:5" ht="26.4" x14ac:dyDescent="0.3">
      <c r="A17" s="32" t="s">
        <v>83</v>
      </c>
      <c r="B17" s="11">
        <v>100</v>
      </c>
      <c r="C17" s="19"/>
      <c r="D17" s="19"/>
      <c r="E17" s="19"/>
    </row>
    <row r="18" spans="1:5" x14ac:dyDescent="0.3">
      <c r="A18" s="32"/>
      <c r="B18" s="11">
        <v>101</v>
      </c>
      <c r="C18" s="19"/>
      <c r="D18" s="19"/>
      <c r="E18" s="19"/>
    </row>
    <row r="19" spans="1:5" x14ac:dyDescent="0.3">
      <c r="A19" s="32" t="s">
        <v>84</v>
      </c>
      <c r="B19" s="11">
        <v>200</v>
      </c>
      <c r="C19" s="19"/>
      <c r="D19" s="19"/>
      <c r="E19" s="19"/>
    </row>
    <row r="20" spans="1:5" x14ac:dyDescent="0.3">
      <c r="A20" s="32"/>
      <c r="B20" s="11">
        <v>201</v>
      </c>
      <c r="C20" s="19"/>
      <c r="D20" s="19"/>
      <c r="E20" s="19"/>
    </row>
    <row r="21" spans="1:5" ht="26.4" x14ac:dyDescent="0.3">
      <c r="A21" s="32" t="s">
        <v>85</v>
      </c>
      <c r="B21" s="11">
        <v>300</v>
      </c>
      <c r="C21" s="19"/>
      <c r="D21" s="19"/>
      <c r="E21" s="19"/>
    </row>
    <row r="22" spans="1:5" x14ac:dyDescent="0.3">
      <c r="A22" s="32"/>
      <c r="B22" s="11">
        <v>301</v>
      </c>
      <c r="C22" s="19"/>
      <c r="D22" s="19"/>
      <c r="E22" s="19"/>
    </row>
    <row r="23" spans="1:5" ht="39.6" x14ac:dyDescent="0.3">
      <c r="A23" s="32" t="s">
        <v>86</v>
      </c>
      <c r="B23" s="11">
        <v>400</v>
      </c>
      <c r="C23" s="19"/>
      <c r="D23" s="19"/>
      <c r="E23" s="19"/>
    </row>
    <row r="24" spans="1:5" x14ac:dyDescent="0.3">
      <c r="A24" s="32"/>
      <c r="B24" s="11">
        <v>401</v>
      </c>
      <c r="C24" s="19"/>
      <c r="D24" s="19"/>
      <c r="E24" s="19"/>
    </row>
    <row r="25" spans="1:5" ht="26.4" x14ac:dyDescent="0.3">
      <c r="A25" s="32" t="s">
        <v>87</v>
      </c>
      <c r="B25" s="11">
        <v>500</v>
      </c>
      <c r="C25" s="19"/>
      <c r="D25" s="19"/>
      <c r="E25" s="19"/>
    </row>
    <row r="26" spans="1:5" x14ac:dyDescent="0.3">
      <c r="A26" s="32"/>
      <c r="B26" s="11">
        <v>501</v>
      </c>
      <c r="C26" s="19"/>
      <c r="D26" s="19"/>
      <c r="E26" s="19"/>
    </row>
    <row r="27" spans="1:5" ht="39.6" x14ac:dyDescent="0.3">
      <c r="A27" s="32" t="s">
        <v>88</v>
      </c>
      <c r="B27" s="11">
        <v>600</v>
      </c>
      <c r="C27" s="19"/>
      <c r="D27" s="19"/>
      <c r="E27" s="19"/>
    </row>
    <row r="28" spans="1:5" x14ac:dyDescent="0.3">
      <c r="A28" s="32"/>
      <c r="B28" s="11">
        <v>601</v>
      </c>
      <c r="C28" s="19"/>
      <c r="D28" s="19"/>
      <c r="E28" s="19"/>
    </row>
    <row r="29" spans="1:5" ht="39.6" x14ac:dyDescent="0.3">
      <c r="A29" s="32" t="s">
        <v>89</v>
      </c>
      <c r="B29" s="11">
        <v>700</v>
      </c>
      <c r="C29" s="19"/>
      <c r="D29" s="19"/>
      <c r="E29" s="19"/>
    </row>
    <row r="30" spans="1:5" x14ac:dyDescent="0.3">
      <c r="A30" s="32"/>
      <c r="B30" s="11">
        <v>701</v>
      </c>
      <c r="C30" s="19"/>
      <c r="D30" s="19"/>
      <c r="E30" s="19"/>
    </row>
    <row r="31" spans="1:5" x14ac:dyDescent="0.3">
      <c r="A31" s="32" t="s">
        <v>90</v>
      </c>
      <c r="B31" s="11">
        <v>800</v>
      </c>
      <c r="C31" s="19"/>
      <c r="D31" s="19"/>
      <c r="E31" s="19"/>
    </row>
    <row r="32" spans="1:5" x14ac:dyDescent="0.3">
      <c r="A32" s="13"/>
      <c r="B32" s="11">
        <v>801</v>
      </c>
      <c r="C32" s="19"/>
      <c r="D32" s="19"/>
      <c r="E32" s="19"/>
    </row>
  </sheetData>
  <mergeCells count="11">
    <mergeCell ref="B6:E6"/>
    <mergeCell ref="A1:E1"/>
    <mergeCell ref="A2:E2"/>
    <mergeCell ref="A3:E3"/>
    <mergeCell ref="B4:E4"/>
    <mergeCell ref="B5:E5"/>
    <mergeCell ref="A8:E8"/>
    <mergeCell ref="A9:A10"/>
    <mergeCell ref="B9:B10"/>
    <mergeCell ref="C9:E9"/>
    <mergeCell ref="A14:E14"/>
  </mergeCells>
  <printOptions horizontalCentered="1"/>
  <pageMargins left="0.31496062992125984" right="0.31496062992125984" top="0.74803149606299213" bottom="0.74803149606299213" header="0.31496062992125984" footer="0.31496062992125984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прил 3.1 и 3.2</vt:lpstr>
      <vt:lpstr>Лист6</vt:lpstr>
      <vt:lpstr>Лист7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2021-12-17T06:58:54Z</dcterms:modified>
</cp:coreProperties>
</file>